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Наредби\Наредби в евро\Такси\"/>
    </mc:Choice>
  </mc:AlternateContent>
  <xr:revisionPtr revIDLastSave="0" documentId="13_ncr:1_{59B220C4-B322-46F1-A70A-6F6C8D4883BC}" xr6:coauthVersionLast="47" xr6:coauthVersionMax="47" xr10:uidLastSave="{00000000-0000-0000-0000-000000000000}"/>
  <bookViews>
    <workbookView xWindow="-108" yWindow="-108" windowWidth="23256" windowHeight="12456" activeTab="1" xr2:uid="{BBD652F7-9DBD-43E9-94E9-9FFC4FC3C15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2" i="2" l="1"/>
  <c r="D237" i="2" l="1"/>
  <c r="D181" i="2"/>
  <c r="E105" i="2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00" i="1"/>
  <c r="G387" i="1"/>
  <c r="G388" i="1"/>
  <c r="G389" i="1"/>
  <c r="G390" i="1"/>
  <c r="G391" i="1"/>
  <c r="G392" i="1"/>
  <c r="G393" i="1"/>
  <c r="G386" i="1"/>
  <c r="G375" i="1"/>
  <c r="G376" i="1"/>
  <c r="G377" i="1"/>
  <c r="G378" i="1"/>
  <c r="G379" i="1"/>
  <c r="G380" i="1"/>
  <c r="G381" i="1"/>
  <c r="G382" i="1"/>
  <c r="G383" i="1"/>
  <c r="G384" i="1"/>
  <c r="G374" i="1"/>
  <c r="G366" i="1"/>
  <c r="G367" i="1"/>
  <c r="G368" i="1"/>
  <c r="G369" i="1"/>
  <c r="G370" i="1"/>
  <c r="G365" i="1"/>
  <c r="G349" i="1"/>
  <c r="G350" i="1"/>
  <c r="G351" i="1"/>
  <c r="G352" i="1"/>
  <c r="G353" i="1"/>
  <c r="G354" i="1"/>
  <c r="G355" i="1"/>
  <c r="G356" i="1"/>
  <c r="G348" i="1"/>
  <c r="G346" i="1"/>
  <c r="G343" i="1"/>
  <c r="G341" i="1"/>
  <c r="G340" i="1"/>
  <c r="G333" i="1"/>
  <c r="G332" i="1"/>
  <c r="G322" i="1"/>
  <c r="G323" i="1"/>
  <c r="G324" i="1"/>
  <c r="G321" i="1"/>
  <c r="G318" i="1"/>
  <c r="G314" i="1"/>
  <c r="G315" i="1"/>
  <c r="G316" i="1"/>
  <c r="G313" i="1"/>
  <c r="G310" i="1"/>
  <c r="G301" i="1"/>
  <c r="G302" i="1"/>
  <c r="G303" i="1"/>
  <c r="G304" i="1"/>
  <c r="G305" i="1"/>
  <c r="G306" i="1"/>
  <c r="G307" i="1"/>
  <c r="G300" i="1"/>
  <c r="G295" i="1"/>
  <c r="G276" i="1"/>
  <c r="G275" i="1"/>
  <c r="G270" i="1"/>
  <c r="G271" i="1"/>
  <c r="G272" i="1"/>
  <c r="G273" i="1"/>
  <c r="G269" i="1"/>
  <c r="C234" i="1" l="1"/>
  <c r="G218" i="1"/>
  <c r="G219" i="1"/>
  <c r="G217" i="1"/>
  <c r="G211" i="1"/>
  <c r="G212" i="1"/>
  <c r="G213" i="1"/>
  <c r="G214" i="1"/>
  <c r="G215" i="1"/>
  <c r="G210" i="1"/>
  <c r="G207" i="1"/>
  <c r="G206" i="1"/>
  <c r="G200" i="1"/>
  <c r="G199" i="1"/>
  <c r="G197" i="1"/>
  <c r="C178" i="1"/>
  <c r="G165" i="1"/>
  <c r="G166" i="1"/>
  <c r="G167" i="1"/>
  <c r="G168" i="1"/>
  <c r="G169" i="1"/>
  <c r="G170" i="1"/>
  <c r="G171" i="1"/>
  <c r="G172" i="1"/>
  <c r="G173" i="1"/>
  <c r="G164" i="1"/>
  <c r="G161" i="1"/>
  <c r="G162" i="1"/>
  <c r="G160" i="1"/>
  <c r="G151" i="1"/>
  <c r="G152" i="1"/>
  <c r="G153" i="1"/>
  <c r="G154" i="1"/>
  <c r="G155" i="1"/>
  <c r="G156" i="1"/>
  <c r="G157" i="1"/>
  <c r="G158" i="1"/>
  <c r="G150" i="1"/>
  <c r="G148" i="1"/>
  <c r="G147" i="1"/>
  <c r="G145" i="1"/>
  <c r="G143" i="1"/>
  <c r="G140" i="1"/>
  <c r="G141" i="1"/>
  <c r="G139" i="1"/>
  <c r="C130" i="1" l="1"/>
  <c r="G130" i="1"/>
  <c r="D104" i="1"/>
  <c r="G109" i="1"/>
  <c r="G98" i="1"/>
  <c r="G96" i="1"/>
  <c r="G94" i="1"/>
  <c r="G9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61" i="1"/>
  <c r="G41" i="1"/>
  <c r="G53" i="1"/>
  <c r="C51" i="1"/>
  <c r="G51" i="1"/>
  <c r="G47" i="1"/>
  <c r="G45" i="1"/>
  <c r="G49" i="1"/>
  <c r="G48" i="1"/>
  <c r="G27" i="1"/>
  <c r="G26" i="1"/>
  <c r="G463" i="1" l="1"/>
  <c r="G462" i="1"/>
  <c r="G461" i="1"/>
  <c r="G460" i="1"/>
  <c r="G459" i="1"/>
  <c r="G464" i="1"/>
  <c r="G465" i="1"/>
  <c r="G466" i="1"/>
  <c r="G467" i="1"/>
  <c r="G468" i="1"/>
  <c r="G457" i="1"/>
  <c r="G456" i="1"/>
  <c r="G455" i="1"/>
  <c r="G363" i="1"/>
  <c r="G362" i="1"/>
  <c r="G361" i="1"/>
  <c r="G360" i="1"/>
  <c r="G359" i="1"/>
  <c r="G358" i="1"/>
  <c r="G344" i="1"/>
  <c r="G337" i="1"/>
  <c r="G336" i="1"/>
  <c r="G335" i="1"/>
  <c r="G334" i="1"/>
  <c r="G325" i="1"/>
  <c r="G308" i="1"/>
  <c r="G299" i="1"/>
  <c r="G298" i="1"/>
  <c r="G297" i="1"/>
  <c r="G296" i="1"/>
  <c r="G293" i="1"/>
  <c r="G292" i="1"/>
  <c r="G291" i="1"/>
  <c r="G290" i="1"/>
  <c r="G282" i="1"/>
  <c r="G283" i="1"/>
  <c r="G284" i="1"/>
  <c r="G285" i="1"/>
  <c r="G286" i="1"/>
  <c r="G281" i="1"/>
  <c r="G279" i="1"/>
  <c r="G278" i="1"/>
  <c r="G347" i="1"/>
  <c r="G339" i="1"/>
  <c r="G338" i="1"/>
  <c r="G317" i="1"/>
  <c r="G277" i="1"/>
  <c r="G274" i="1"/>
  <c r="G264" i="1"/>
  <c r="G261" i="1"/>
  <c r="G258" i="1"/>
  <c r="G259" i="1"/>
  <c r="G260" i="1"/>
  <c r="G263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39" i="1"/>
  <c r="G238" i="1"/>
  <c r="G237" i="1"/>
  <c r="G236" i="1"/>
  <c r="G234" i="1"/>
  <c r="G233" i="1"/>
  <c r="G232" i="1"/>
  <c r="G231" i="1"/>
  <c r="G229" i="1"/>
  <c r="G228" i="1"/>
  <c r="G227" i="1"/>
  <c r="G226" i="1"/>
  <c r="G225" i="1"/>
  <c r="G224" i="1"/>
  <c r="G223" i="1"/>
  <c r="G209" i="1"/>
  <c r="G208" i="1"/>
  <c r="G205" i="1"/>
  <c r="G204" i="1"/>
  <c r="G202" i="1"/>
  <c r="G203" i="1"/>
  <c r="G201" i="1"/>
  <c r="G196" i="1"/>
  <c r="G192" i="1"/>
  <c r="G193" i="1"/>
  <c r="G191" i="1"/>
  <c r="G178" i="1"/>
  <c r="G180" i="1"/>
  <c r="G181" i="1"/>
  <c r="G177" i="1"/>
  <c r="G125" i="1"/>
  <c r="G126" i="1"/>
  <c r="G124" i="1"/>
  <c r="G118" i="1"/>
  <c r="G116" i="1"/>
  <c r="G117" i="1"/>
  <c r="G115" i="1"/>
  <c r="H104" i="1"/>
  <c r="G104" i="1"/>
  <c r="G54" i="1"/>
  <c r="G44" i="1"/>
  <c r="G42" i="1"/>
  <c r="G34" i="1"/>
  <c r="G35" i="1"/>
  <c r="G36" i="1"/>
  <c r="G37" i="1"/>
  <c r="G33" i="1"/>
  <c r="G31" i="1"/>
  <c r="G29" i="1"/>
  <c r="G28" i="1"/>
  <c r="G25" i="1"/>
  <c r="G24" i="1"/>
  <c r="G23" i="1"/>
  <c r="G22" i="1"/>
  <c r="G21" i="1"/>
  <c r="G20" i="1"/>
  <c r="G19" i="1"/>
  <c r="G18" i="1"/>
  <c r="G6" i="1"/>
  <c r="G7" i="1"/>
  <c r="G8" i="1"/>
  <c r="G9" i="1"/>
  <c r="G5" i="1"/>
  <c r="G11" i="1"/>
  <c r="G30" i="1"/>
  <c r="G135" i="1"/>
  <c r="G136" i="1"/>
</calcChain>
</file>

<file path=xl/sharedStrings.xml><?xml version="1.0" encoding="utf-8"?>
<sst xmlns="http://schemas.openxmlformats.org/spreadsheetml/2006/main" count="2178" uniqueCount="760">
  <si>
    <t>№</t>
  </si>
  <si>
    <t>НАИМЕНОВАНИЕ НА УСЛУГАТА</t>
  </si>
  <si>
    <t>ЦЕНА</t>
  </si>
  <si>
    <t>Домашен социален патронаж</t>
  </si>
  <si>
    <t>Пенсионери – инвалиди с над 50 % нетрудоспособност</t>
  </si>
  <si>
    <t>Извън кръга на тези по т.1 и т.2</t>
  </si>
  <si>
    <t>Ползване на храна от детска кухня</t>
  </si>
  <si>
    <t>Приложение № 3</t>
  </si>
  <si>
    <t>към чл. 39 Глава Втора, Раздел IV</t>
  </si>
  <si>
    <t>ТАКСИ ЗА ТЕХНИЧЕСКИ УСЛУГИ</t>
  </si>
  <si>
    <t>СРОК НА ИЗПЪЛНЕНИЕ</t>
  </si>
  <si>
    <t>1.1.</t>
  </si>
  <si>
    <t>Издаване на скица на поземлен имот в неурбанизирана територия, при заявяване на услугата в изнесено работно място на СГКК в Община Камено</t>
  </si>
  <si>
    <t>7 работни дни</t>
  </si>
  <si>
    <t>3 работни дни</t>
  </si>
  <si>
    <t>Издаване на скица на поземлен имот в урбанизирана територия, при заявяване на услугата в изнесено работно място на СГКК в Община Камено</t>
  </si>
  <si>
    <t>Издаване на скица на сграда, при заявяване на услугата в изнесено работно място на СГКК в Община Камено</t>
  </si>
  <si>
    <t>Издаване на схема на самостоятелен обект, при заявяване на услугата в изнесено работно място на СГКК в Община Камено</t>
  </si>
  <si>
    <t>Презаверяване на скица, от издаването на която са изтекли 6 месеца</t>
  </si>
  <si>
    <t>в деня на заявяване</t>
  </si>
  <si>
    <t>Издаване на удостоверения за факти и обстоятелства по териториалното и селищното устройство</t>
  </si>
  <si>
    <t>10 дни</t>
  </si>
  <si>
    <t>Издаване на разрешения за поставяне на преместваеми обекти</t>
  </si>
  <si>
    <t>Издаване на разрешение за строеж</t>
  </si>
  <si>
    <t>съгл. ЗУТ</t>
  </si>
  <si>
    <t>Презаверяване на разрешение за строеж, което е изгубило действието си поради изтичане на срока</t>
  </si>
  <si>
    <t>50% таксата за РС</t>
  </si>
  <si>
    <t>Разрешаване изработването на комплексен проект за инвестиционна инициатива</t>
  </si>
  <si>
    <t>Таксата за разрешава изработване на ПУП +30%</t>
  </si>
  <si>
    <t>Съобразно спецификата на процедурата и съответните срокове за възражения и обжалвания.</t>
  </si>
  <si>
    <t>Издаване на удостоверение за нанасяне на новоизградени сгради в действащия кадастрален план по чл.54а от ЗКИР, във връзка с чл.175 от ЗУТ</t>
  </si>
  <si>
    <t>14 дни</t>
  </si>
  <si>
    <t>Удостоверения за идентичност на урегулиран поземлен имот</t>
  </si>
  <si>
    <t>Вписване в регистъра на технически паспорт на строеж</t>
  </si>
  <si>
    <t>не се таксува</t>
  </si>
  <si>
    <t>Удостоверение за административен адрес на поземлени имоти</t>
  </si>
  <si>
    <t>Заверка на копие на документ от технически архив на страница</t>
  </si>
  <si>
    <t>Изготвяне на справки на заинтересувани лица относно изменения на устройствени планове и схеми</t>
  </si>
  <si>
    <t>Издаване на удостоверение и скица относно имоти, подлежащи на възстановяване, находящи се в границите на урбанизираните територии</t>
  </si>
  <si>
    <t>Осъществяване на контрол по строителството при откриване на строителна площадка и определяне на строителна линия и ниво на строежа</t>
  </si>
  <si>
    <t>Освидетелстване на сгради и издаване на заповед за премахване /поправяне или заздравяване/ на строежи, негодни за използване или застрашени от самосрутване</t>
  </si>
  <si>
    <t>Попълване/поправка на кадастрален план</t>
  </si>
  <si>
    <t>съгл.ЗУТ</t>
  </si>
  <si>
    <t>Справки (устни и писмени) от кадастралната карта и кадастралните регистри</t>
  </si>
  <si>
    <t>Друга, некласифицирана, техническа услуга</t>
  </si>
  <si>
    <t xml:space="preserve">7 дни; </t>
  </si>
  <si>
    <t>3 дни</t>
  </si>
  <si>
    <t>Приложение № 4 към</t>
  </si>
  <si>
    <t>Глава Втора, Раздел V</t>
  </si>
  <si>
    <t>ТАКСИ ЗА АДМИНИСТРАТИВНИ УСЛУГИ</t>
  </si>
  <si>
    <t>Административни услуги по гражданско състояние и актосъставяне</t>
  </si>
  <si>
    <t>Издаване на удостоверение за наследници</t>
  </si>
  <si>
    <t>до 14 дни</t>
  </si>
  <si>
    <t>Издаване на удостоверение за семейно положение</t>
  </si>
  <si>
    <t>Издаване на удостоверение за семейно положение, съпруг/а и деца</t>
  </si>
  <si>
    <t>Издаване на удостоверение за съпруг/а и родствени връзки</t>
  </si>
  <si>
    <t>Издаване на удостоверение за идентичност на лице с различни имена</t>
  </si>
  <si>
    <t>Издаване на удостоверение за сключване на брак от български гражданин в чужбина</t>
  </si>
  <si>
    <t>Издаване на удостоверение за снабдяване на чужд гражданин с документ за сключване на граждански брак в Република България</t>
  </si>
  <si>
    <t>Издаване на удостоверение за постоянен адрес за първи път</t>
  </si>
  <si>
    <t>Издаване на удостоверение за постоянен адрес при вече регистриран постоянен адрес</t>
  </si>
  <si>
    <t>Издаване на удостоверение за постоянен адрес след подаване на заявление за заявяване или за промяна на постоянен адрес</t>
  </si>
  <si>
    <t>Издаване на удостоверение за промени на постоянен адрес, регистриран след 2000 година</t>
  </si>
  <si>
    <t>Издаване на удостоверение за настоящ адрес за първи път</t>
  </si>
  <si>
    <t>Издаване на удостоверение за настоящ адрес при вече регистриран настоящ адрес</t>
  </si>
  <si>
    <t>Издаване на удостоверение за настоящ адрес след подаване на адресна карта за заявяване или за промяна на настоящ адрес</t>
  </si>
  <si>
    <t>Издаване на удостоверение за промени на настоящ адрес регистриран след 2000 година</t>
  </si>
  <si>
    <t>Издаване на удостоверение за правно ограничение</t>
  </si>
  <si>
    <t>Издаване на удостоверение за родените от майката деца</t>
  </si>
  <si>
    <t>Издаване на удостоверение за раждане - дубликат</t>
  </si>
  <si>
    <t>Издаване на удостоверение за сключен граждански брак - дубликат</t>
  </si>
  <si>
    <t>Издаване на препис-извлечение от акт за смърт за втори и следващ път</t>
  </si>
  <si>
    <t>Издаване на удостоверение за липса на съставен акт за гражданско състояние (акт за раждане, акт за смърт)</t>
  </si>
  <si>
    <t>Заверка на документи по гражданско състояние за чужбина</t>
  </si>
  <si>
    <t>Издаване на удостоверение за вписване в регистрите на населението</t>
  </si>
  <si>
    <t>до 7 дни</t>
  </si>
  <si>
    <t>Издаване на препис от семеен регистър, воден до 1978 г.</t>
  </si>
  <si>
    <t>2,00 лв./стр.</t>
  </si>
  <si>
    <t>Издавене на заверен препис или копие от личен регистрационен картон или страница от семейния регистър на населението</t>
  </si>
  <si>
    <t>Издаване на справки по искане на съдебни изпълнители</t>
  </si>
  <si>
    <t>таксата се определя, съгласно таксите за изпълнение на съответните услуги</t>
  </si>
  <si>
    <t>7 дни</t>
  </si>
  <si>
    <t>Издаване на удостоверение за раждане - оригинал</t>
  </si>
  <si>
    <t>Издаване на удостоверение за сключен граждански брак - оригинал</t>
  </si>
  <si>
    <t>2 дни</t>
  </si>
  <si>
    <t>Издаване на препис-извлечение от акт за смърт - за първи път</t>
  </si>
  <si>
    <t>до 48 часа след настъпване на смъртта</t>
  </si>
  <si>
    <t>Съставяне на актове за гражданско състояние на български граждани, които имат актове, съставени в чужбина</t>
  </si>
  <si>
    <t>Промяна в актовете за гражданско състояние</t>
  </si>
  <si>
    <t>Предоставяне на данни по гражданската регистрация на държавни органи и институции</t>
  </si>
  <si>
    <t>Отразяване на избор или промяна на режим на имуществените отношения между съпрузи</t>
  </si>
  <si>
    <t>до 3 дни</t>
  </si>
  <si>
    <t>Комплектоване и проверка на документи към искане за установяване на българско гражданство</t>
  </si>
  <si>
    <t>до 1 месец</t>
  </si>
  <si>
    <t>Възстановяване или промяна на име</t>
  </si>
  <si>
    <t>Припознаване на дете</t>
  </si>
  <si>
    <t>от 1 до 90 дни</t>
  </si>
  <si>
    <t>Издаване на удостоверения за настойничество и попечителство (учредено по реда на чл. 155 от СК и по право - по чл. 173 от СК)</t>
  </si>
  <si>
    <t>до 30 дни</t>
  </si>
  <si>
    <t>Издаване на многоезично извлечение от акт за гражданско състояние</t>
  </si>
  <si>
    <t>Признаване на чужди съдебни решения за развод</t>
  </si>
  <si>
    <t xml:space="preserve">Безплатно </t>
  </si>
  <si>
    <t xml:space="preserve"> до 60 дни</t>
  </si>
  <si>
    <t>Такси за услуги предоставяни от отдел “Местни данъци и такси”</t>
  </si>
  <si>
    <t>Наименование на услугата</t>
  </si>
  <si>
    <t>Цена на услугата</t>
  </si>
  <si>
    <t>в деня на заплащането</t>
  </si>
  <si>
    <t>Издаване на удостоверение за данъчна оценка на:</t>
  </si>
  <si>
    <t>-недвижим имот</t>
  </si>
  <si>
    <t>-незавършено строителство</t>
  </si>
  <si>
    <t>-право на строеж</t>
  </si>
  <si>
    <t>-право на ползване</t>
  </si>
  <si>
    <t>10.00 лв.</t>
  </si>
  <si>
    <t>Издаване на препис на документ, удостоверение или служебна бележка за платен, изискуем или дължим</t>
  </si>
  <si>
    <t>- патентен данък</t>
  </si>
  <si>
    <t xml:space="preserve">- ДНИ </t>
  </si>
  <si>
    <t>- ДМПС</t>
  </si>
  <si>
    <t>- ТБО</t>
  </si>
  <si>
    <t>- данък върху наследство</t>
  </si>
  <si>
    <t>не се предоставя</t>
  </si>
  <si>
    <t>Заверка на документ по ЗМДТ за чужбина</t>
  </si>
  <si>
    <t>Издаване на удостоверение за декларирани данни</t>
  </si>
  <si>
    <t>Копие/разпечатване на документ по ЗМДТ</t>
  </si>
  <si>
    <t xml:space="preserve"> </t>
  </si>
  <si>
    <t>Приложение № 5 към чл. 49, ал. 2</t>
  </si>
  <si>
    <t xml:space="preserve"> Глава Втора, Раздел VI</t>
  </si>
  <si>
    <t>ТАКСИ ЗА ГРОБНИ МЕСТА</t>
  </si>
  <si>
    <t>До 15 години</t>
  </si>
  <si>
    <t>За вечни времена</t>
  </si>
  <si>
    <t>За ползване на семейни гробни места:</t>
  </si>
  <si>
    <t xml:space="preserve">Приложение № 6 към чл. 51, ал. 3 Глава Втора, Раздел VII </t>
  </si>
  <si>
    <t>ТАКСИ ЗА ПРИТЕЖАВАНЕ НА КУЧЕ</t>
  </si>
  <si>
    <t>За притежаване на куче</t>
  </si>
  <si>
    <t>ЦЕНИ НА НЕУРЕДЕНИ СЪС ЗАКОН УСЛУГИ</t>
  </si>
  <si>
    <t>Дирекция "Общинска собственост, правно обслужване“</t>
  </si>
  <si>
    <t>Издаване на удостоверение за картотекиране на граждани по реда на Закона за наемните отношения (отм.) с жилищни нужди по чл. 2, ал. 2 от Закона за уреждане правата на граждани с многогодишни жилищно-спестовни влогове</t>
  </si>
  <si>
    <t>Издаване на удостоверение за наличие или липса на претенции за възстановяване на собствеността върху недвижими имоти</t>
  </si>
  <si>
    <t>Установяване на жилищни нужди - картокетиране и издаване на удостоверение</t>
  </si>
  <si>
    <t>Справки по актовите книги и издаване на заверени копия от документи относно общинска собственост</t>
  </si>
  <si>
    <t>1 ден</t>
  </si>
  <si>
    <t>Издаване на заповед за отписване на имот от актовите книги за имотите - общинска собственост, или за възстановен общински имот</t>
  </si>
  <si>
    <t>Издаване на удостоверение за наличие или липса на съставен акт за общинска собственост</t>
  </si>
  <si>
    <t>Справка относно разпределение на идеални части от общите части на сгради с етажна собственост</t>
  </si>
  <si>
    <t>Издаване на заповед за изземване на имот</t>
  </si>
  <si>
    <t>30 дни</t>
  </si>
  <si>
    <t>Издаване на удостоверение относно собствеността на недвижими имоти</t>
  </si>
  <si>
    <t>Издаване на удостоверение за собственост на земеделска земя от емлячен регистър</t>
  </si>
  <si>
    <t>Регистрация на собственици на пчели и пчелни семейства (извършва се от кметствата)</t>
  </si>
  <si>
    <t>Измерване, кубиране и маркиране на дървесина, добита извън горския фонд</t>
  </si>
  <si>
    <t>Издаване на удостоверение за вписване в регистъра на лица, представили разрешително за упражняване на частна ветеринарномедицинска практика</t>
  </si>
  <si>
    <t>Издаване на свидетелство за собственост при продажба на едър рогат добитък</t>
  </si>
  <si>
    <t>Заверка на анкетни формуляри към анкетна карта за регистрация на земеделски производители в областната дирекция "Земеделие"</t>
  </si>
  <si>
    <t>Издаване на разрешение за извършване на таксиметрова дейност с лек автомобил - за една година</t>
  </si>
  <si>
    <t>Издаване на разрешение за извършване на таксиметрова дейност с лек автомобил - за три години</t>
  </si>
  <si>
    <t>Презаверка на разрешение за таксиметрова дейност след текущата година - за едно превозно средство: издава се за валидния срок на годината</t>
  </si>
  <si>
    <t>За вписване на промени в списъка на превозните средства към удостоверението, за всяко конкретно превозно средство</t>
  </si>
  <si>
    <t>За издаване на дубликат на удостоверение</t>
  </si>
  <si>
    <t>За вписване на промени в разрешителното</t>
  </si>
  <si>
    <t>За използване на автомобил с високоговорител за рекламна цел за един ден</t>
  </si>
  <si>
    <t>За провеждане на рекламна кампания, рекламно шествие на ден</t>
  </si>
  <si>
    <t>За използване на маси, шатри и други, от които се раздават рекламни материали се заплаща на кв.метър на ден както следва:</t>
  </si>
  <si>
    <t>За фирмени информационно-указателни табели с примерно съдържание - име на фирма, инициали, запазен знак, адрес, предмет на дейност, указателна стрелка и други се заплаща годишна цена както следва:</t>
  </si>
  <si>
    <t>до 60 дни</t>
  </si>
  <si>
    <t>- пазарна оценка за продажба на имот или за прекратяване на съсобственост</t>
  </si>
  <si>
    <t>- пазарна оценка за земеделски имоти</t>
  </si>
  <si>
    <t>- пазарна оценка за язовир</t>
  </si>
  <si>
    <t>- пазарна оценка за водни обекти</t>
  </si>
  <si>
    <t>- пазарна оценка на земеделска земя, заета с овощни насаждения, за продажба по реда на чл.24д от ЗСПЗЗ</t>
  </si>
  <si>
    <t>- пазарна оценка на трайни насаждения</t>
  </si>
  <si>
    <t>Издаване на разрешително за ползване на водни обекти – публична общинска собственост, с изключение на разрешителните по чл.46, ал.1, т.3 от Закона за водите</t>
  </si>
  <si>
    <t>60 дни</t>
  </si>
  <si>
    <t>Дирекция "Устройство на територията, европроекти,  строителство, туризъм, култура"</t>
  </si>
  <si>
    <t>Издаване разрешение за изработване на подробни устройствени планове</t>
  </si>
  <si>
    <t>За урбанизирани и земеделски територии</t>
  </si>
  <si>
    <t>За парцеларни планове</t>
  </si>
  <si>
    <t>150,00 лв</t>
  </si>
  <si>
    <t>Съгл. ЗУТ</t>
  </si>
  <si>
    <t>Разглеждане, приемане и одобряване на подробен устройствен план</t>
  </si>
  <si>
    <t>Разглеждане, съгласуване и одобряване на идейни инвестиционни проекти</t>
  </si>
  <si>
    <t>30 дни без комплексен доклад</t>
  </si>
  <si>
    <t>За промени в инвестиционните намерения и/или промени по време на строителството, след издадено РС /по чл.154 от ЗУТ/</t>
  </si>
  <si>
    <t>50% от предвидените такси по общия ред</t>
  </si>
  <si>
    <t xml:space="preserve">Съгласуване и одобряване не екзекутивна документация </t>
  </si>
  <si>
    <t>Издаване на разрешение за разкопаване на улични и тротоарни настилки и вътрешно квартални пространства (за строежи с влязло в сила разрешение за строеж)</t>
  </si>
  <si>
    <t>8.1.</t>
  </si>
  <si>
    <t>Протокол за откриване на строителна площадка и определяне на строителна линия и ниво на строеж /Протокол 2/</t>
  </si>
  <si>
    <t>Регистриране и въвеждане на строежи в експлоатация, издаване на удостоверение за въвеждане в експлоатация за видовете строежи от IV и V категория</t>
  </si>
  <si>
    <t>Издаване на констативни протоколи и удостоверения за степен на завършеност на строежи</t>
  </si>
  <si>
    <t>Издаване на заповед за учредяване право на преминаване през чужди поземлени имоти</t>
  </si>
  <si>
    <t>Издаване на заповед за учредяване на право на прокарване на отклонения от общи мрежи и съоръжения на техническата инфраструктура през чужди имоти</t>
  </si>
  <si>
    <t>Издаване на удостоверение за търпимост на строеж</t>
  </si>
  <si>
    <t>Съгл.ЗУТ</t>
  </si>
  <si>
    <t>Промяна на предназначението на поземлени имоти в горски територии от общинския горски фонд</t>
  </si>
  <si>
    <t>Издаване на разрешително за водовземане от води, включително от язовири и микроязовири и минерални води - публична общинска собственост, както и от находища на минерални води - изключителна държавна собственост, които са предоставени безвъзмездно за управление и ползване от общините</t>
  </si>
  <si>
    <t>Одобряване на План за управление на строителните отпадъци по чл.156б, ал.1 т.1 от ЗУТ</t>
  </si>
  <si>
    <t>Одобряване на план за безопасност и здраве по чл.156б, ал.1 т.2 от ЗУТ</t>
  </si>
  <si>
    <t>Такса за изменение и/или допълнение на издадено разрешително</t>
  </si>
  <si>
    <t>Издаване на разрешително за ползване на водни обекти - публична общинска собственост, с изключение на разрешителните по чл. 46, ал. 1, т. 3 от Закона за водите</t>
  </si>
  <si>
    <t>Такса за продължаване срока на издадено разрешително</t>
  </si>
  <si>
    <t>Издаване на удостоверение за утвърждаване на размер и граници на терени за рекултивация на физически и юридически лица</t>
  </si>
  <si>
    <t>Прокарване на временен път до урегулирани поземлени имоти, които имат лице по проектирани нови улици</t>
  </si>
  <si>
    <t>Признаване и изпълнение на съдебно решение или друг акт на чуждестранен съд или друг орган</t>
  </si>
  <si>
    <t>Проверка за установяване на съответствието на строежа с издадените строителни книжа и за това, че подробният устройствен план е приложен по отношение на застрояването:</t>
  </si>
  <si>
    <t>Издаване на документ за насочване на строителни отпадъци и земни маси</t>
  </si>
  <si>
    <t>Издаване на разрешение за специално ползване на пътя чрез изграждане на нови и ремонт на съществуващи подземни и надземни линейни или отделно стоящи съоръжения в обхвата на пътя (общински пътища IV клас)</t>
  </si>
  <si>
    <t>110,00 лв./км</t>
  </si>
  <si>
    <t>22,00 лв. /бр.</t>
  </si>
  <si>
    <t>28,00 лв. /бр.</t>
  </si>
  <si>
    <t>Издаване на разрешение за специално ползване на пътя чрез временно ползване на части от пътното платно и на земи в обхвата на пътя</t>
  </si>
  <si>
    <t>Издаване на разрешение за специално ползване на пътя чрез изграждане на търговски крайпътен обект и пътни връзки към него</t>
  </si>
  <si>
    <t>Преместваем обект - кафе, закуски, търговия</t>
  </si>
  <si>
    <t>За единичен обект - Бензиностанция и/или газостанция, автосервиз, автомивка, охраняем паркинг, хранене, търговия</t>
  </si>
  <si>
    <t>За комплекс от два обекта - бензиностанция и/или газстанция, авто-сервиз, автомивка, охраняем паркинг, хранене, търговия, спане с хранене</t>
  </si>
  <si>
    <t>За комплекс от 3 и повече от 3 обекта - бензиностанция и/или газо- станция,автосервиз,автомивка,охраняем паркинг,хранене,търговия,спане с хранене</t>
  </si>
  <si>
    <t>Издаване на разрешение за специално ползване на пътя чрез експлоатация на търговски крайпътен обект и пътни връзки към него</t>
  </si>
  <si>
    <t>Бензиностанция и/или газостанция до 2 колонки включително</t>
  </si>
  <si>
    <t>Както 30.1 с допълнителна дейност търговия в приемната сграда на бензиностанцията или газостанцията</t>
  </si>
  <si>
    <t>Бензиностанция и/или газостанция до 4 колонки включително</t>
  </si>
  <si>
    <t>Както 30.3 с допълнителна дейност търговия в приемната сграда на бензиностанцията или газостанцията</t>
  </si>
  <si>
    <t>Преместваем обект до 10 кв.м. търговска площ</t>
  </si>
  <si>
    <t>Преместваем обект от 10 до 40 кв.м. включително търговска площ</t>
  </si>
  <si>
    <t>Преместваем обект над 40 кв.м. търговска площ</t>
  </si>
  <si>
    <t>Единичен обект без бензиностанция или газостанция до 50 кв.м. търговска площ</t>
  </si>
  <si>
    <t>Единичен обект без бензиностанция или газостанция от 50 до 200 кв.м. включително търговска площ</t>
  </si>
  <si>
    <t>Единичен обект без бензиностанция или газостанция над 200 кв.м. търговска площ</t>
  </si>
  <si>
    <t>Обект за авто-сервизно обслужване</t>
  </si>
  <si>
    <t>Издаване на разрешение за отсичане и изкореняване до 5 дървета и до 1 дка лозя в селскостопанските земи</t>
  </si>
  <si>
    <t>Издаване на разрешение за отсичане на дълготрайни декоративни дървета и дървета с историческо значение</t>
  </si>
  <si>
    <t>Издаване на разрешение за отсичане на над 5 /пет/ броя дървета и на лозя над 1 декар</t>
  </si>
  <si>
    <t xml:space="preserve"> Копие от координатен регистър на О.Т.</t>
  </si>
  <si>
    <t>Такси за ползване на помещения в читалищата на територията на Община Камено</t>
  </si>
  <si>
    <t>1.</t>
  </si>
  <si>
    <t>Театрален салон – до 1 час (или за една театрална/концертна постановка)</t>
  </si>
  <si>
    <t>2.</t>
  </si>
  <si>
    <t>Изложбена зала (фоайето) за представяне на изложба с период на разглеждане до 5 работни дни</t>
  </si>
  <si>
    <t>3.</t>
  </si>
  <si>
    <t>За ползване на театрален салон за 1 ден (до 8 часа)</t>
  </si>
  <si>
    <t>4.</t>
  </si>
  <si>
    <t>За ползване на зала за 1 ден (до 8 часа)</t>
  </si>
  <si>
    <t>5.</t>
  </si>
  <si>
    <t>Други помещения:</t>
  </si>
  <si>
    <t>Издаване на удостоверение от общ характер и/или служебна бележка</t>
  </si>
  <si>
    <t>Издаване на заверено препис-извлечение от решения, протоколи, заповеди, актове и договори на страница</t>
  </si>
  <si>
    <t>Заверяване на молби-декларации за обстоятелствена проверка</t>
  </si>
  <si>
    <t>Копирни услуги на граждани за 1 страница, формат А4</t>
  </si>
  <si>
    <t>едностранно</t>
  </si>
  <si>
    <t>двустранно</t>
  </si>
  <si>
    <t>Факс услуги</t>
  </si>
  <si>
    <t>Изпращане на факс за България</t>
  </si>
  <si>
    <t>Изпращане на факс за чужбина</t>
  </si>
  <si>
    <t>Експресните услуги се извършват само след консултация със съответния специалист относно наличието на такава възможност.</t>
  </si>
  <si>
    <t>в деня заявен от потребителя</t>
  </si>
  <si>
    <t>Сключване на граждански брак в празнични и почивни дни</t>
  </si>
  <si>
    <t>Тъжен ритуал</t>
  </si>
  <si>
    <t>Предоставяне на помещение общинска собственост за с цел провеждане на семинари, конференции и други обществени мероприятия</t>
  </si>
  <si>
    <t>Цена</t>
  </si>
  <si>
    <t>Срок</t>
  </si>
  <si>
    <t>10.1.</t>
  </si>
  <si>
    <t xml:space="preserve">Услуга с комбиниран багер в границите на община Камено, без вкл. транспортни разходи до населеното място </t>
  </si>
  <si>
    <t>10.2.</t>
  </si>
  <si>
    <t>Услуга с мини багер в границите на община Камено, без вкл. транспортни разходи до населеното място</t>
  </si>
  <si>
    <t>10.3.</t>
  </si>
  <si>
    <t>Услуга с автовишка в границите на община Камено, без вкл. транспортни разходи до населеното място</t>
  </si>
  <si>
    <t>10.4.</t>
  </si>
  <si>
    <t>Услуга с мини челен товарач в границите на община Камено, без вкл. транспортни разходи до населеното място</t>
  </si>
  <si>
    <t>10.5.</t>
  </si>
  <si>
    <t>Безплатно</t>
  </si>
  <si>
    <t>10.6.</t>
  </si>
  <si>
    <t>Услуга с мини валяк в границите на община Камено, без вкл. транспортни разходи до населеното място</t>
  </si>
  <si>
    <t>10.7.</t>
  </si>
  <si>
    <t>10.8.</t>
  </si>
  <si>
    <t>10.9.</t>
  </si>
  <si>
    <t>10.10.</t>
  </si>
  <si>
    <t>10.11.</t>
  </si>
  <si>
    <t>10.12.</t>
  </si>
  <si>
    <t>10.13.</t>
  </si>
  <si>
    <t>Услуга изкопаване и заравяне на гроб с мини багер, в границите на община Камено, без вкл. транспортни разходи до населеното място</t>
  </si>
  <si>
    <t>10.14.</t>
  </si>
  <si>
    <t>10.15.</t>
  </si>
  <si>
    <t>10.16.</t>
  </si>
  <si>
    <t>10.17.</t>
  </si>
  <si>
    <t>Услуга изкоп на гроб /ръчно/ и заравяне /ръчно/</t>
  </si>
  <si>
    <t>10.18.</t>
  </si>
  <si>
    <t>Такса за разглеждане на заявление</t>
  </si>
  <si>
    <t>Такса при издаване на разрешение (пропуск)</t>
  </si>
  <si>
    <t>Валидност</t>
  </si>
  <si>
    <t>Срок за издаване</t>
  </si>
  <si>
    <t>В деня на заявяването</t>
  </si>
  <si>
    <t>15 дни</t>
  </si>
  <si>
    <t>1 месец</t>
  </si>
  <si>
    <t xml:space="preserve">3 дни </t>
  </si>
  <si>
    <t>3 месеца</t>
  </si>
  <si>
    <t>За МПС над 12 тона за одобряване на маршрут за преминаване по улици, затворени за движение и/или за зареждане на търговски обекти, с определяне място за престой</t>
  </si>
  <si>
    <t>„Издаване на пропуск, в случай на издаден такъв по т.11.1 или 11.2, при настъпили промени в обстоятелствата (смяна на превозно средство/ водач, извършващ превоза)</t>
  </si>
  <si>
    <t>ЦЕНА ЗА ПОСЕЩЕНИЯ НА ТУРИСТИЧЕСКИ ОБЕКТИ И ДРУГИ НЕУПОМЕНАТИ УСЛУГИ</t>
  </si>
  <si>
    <t xml:space="preserve">№ </t>
  </si>
  <si>
    <t xml:space="preserve">Посещение на средновековна крепост „Русокастро“ </t>
  </si>
  <si>
    <t>Съгласно работното време на обекта. Събирането на таксата се осъществява чрез продажбата на билети за вход от съответното звено на общината.</t>
  </si>
  <si>
    <t>1.2.</t>
  </si>
  <si>
    <t>Посещение на музей с. Русокастро</t>
  </si>
  <si>
    <t>Екскурзоводска беседа на чужд език за група до 20 души</t>
  </si>
  <si>
    <t>Екскурзоводска беседа на чужд език за група над 20 души</t>
  </si>
  <si>
    <t>Ползване на общински паркинг</t>
  </si>
  <si>
    <t>Ползване на спортни обекти на територията на Община Камено</t>
  </si>
  <si>
    <t xml:space="preserve">Издаване на разрешение за удължено работно време  </t>
  </si>
  <si>
    <t xml:space="preserve">Приложение № 8 към Глава Втора,Раздел V </t>
  </si>
  <si>
    <t>1.3. Стръкове</t>
  </si>
  <si>
    <t>Видове имоти</t>
  </si>
  <si>
    <t>Училища</t>
  </si>
  <si>
    <t>Физкултурен салон</t>
  </si>
  <si>
    <t>Класна стая</t>
  </si>
  <si>
    <t>Специализиран кабинет</t>
  </si>
  <si>
    <t>Помещения за други дейности, свързани с учебния процес</t>
  </si>
  <si>
    <t>Спортна площадка без ползване на осветление</t>
  </si>
  <si>
    <t>Спортна площадка с ползване на осветление</t>
  </si>
  <si>
    <t>Детски градини</t>
  </si>
  <si>
    <t xml:space="preserve">Помещения  </t>
  </si>
  <si>
    <t xml:space="preserve">Приложение № 9 към чл. 58 Глава Трета </t>
  </si>
  <si>
    <t>Такса за  разглеждане на заявлението</t>
  </si>
  <si>
    <t>Такса при одобрение на искането</t>
  </si>
  <si>
    <t>Приложение № 2 към</t>
  </si>
  <si>
    <t>Глава Втора, Раздел III</t>
  </si>
  <si>
    <t>1.3.</t>
  </si>
  <si>
    <t>1.4.</t>
  </si>
  <si>
    <t>1.5.</t>
  </si>
  <si>
    <t>1.6.</t>
  </si>
  <si>
    <t>1.7.</t>
  </si>
  <si>
    <t>1.8.</t>
  </si>
  <si>
    <t>Съобразно
 спецификата на процедурата и съответните срокове за възражения и обжалвания.</t>
  </si>
  <si>
    <t>сбор от таксата за разрешение за строеж, плюс таксата за одобряване на проект,плюс таксата за одобряване на ПУП,увеличена с 30%.</t>
  </si>
  <si>
    <t>Издаване на копие от технически проекти, планове и чертежи - 
за копие във формат над „А4“:</t>
  </si>
  <si>
    <t>Ритуал по сключване на граждански брак в залата на община Камено</t>
  </si>
  <si>
    <t>Обикновена</t>
  </si>
  <si>
    <t>Бърза</t>
  </si>
  <si>
    <t>Експресна</t>
  </si>
  <si>
    <t xml:space="preserve"> до 7 дни</t>
  </si>
  <si>
    <t>Издаване скица-виза за проучване и проектиране (след издадена скица)</t>
  </si>
  <si>
    <t xml:space="preserve">за 7 дни </t>
  </si>
  <si>
    <t>Такса за купон</t>
  </si>
  <si>
    <t xml:space="preserve">Приемане и одобряване на комплексен проект за инвестиционна инициатива
</t>
  </si>
  <si>
    <t>Издаване на удостоверение за наличие или липса на задължение по ЗМДТ</t>
  </si>
  <si>
    <t>При закрепване на самостоятелни стойки, стени, огради и др. - общо на табела при площ до 1 кв.метър:</t>
  </si>
  <si>
    <t>При закрепване на самостоятелни стойки, стени, огради и др. при площ над 1 кв.метър:</t>
  </si>
  <si>
    <t>За рекламно съоръжение /билборд/</t>
  </si>
  <si>
    <t xml:space="preserve">Реклама на общински сайт - За публикуване в сайтовете на общината от физически и юридически лица с рекламна цел (тримесечен абонамент): </t>
  </si>
  <si>
    <t xml:space="preserve">Рекламен пакет – визитка – Включва: кратко представяне на фирмата – име, предмет на дейност, адрес, телефон, e-mаil, уеб сайт, лого; </t>
  </si>
  <si>
    <t xml:space="preserve">Рекламен пакет – уеб страница – Информацията следва да е предоставена на електронен носител и да съдържа текст до 1 (една) стандартна страница и до 9 (девет) снимки. </t>
  </si>
  <si>
    <t>Разглеждане на искане във връзка с разпоредителни сделки с общински имоти:</t>
  </si>
  <si>
    <t>14 дни със комплексен доклад</t>
  </si>
  <si>
    <t>4.1.</t>
  </si>
  <si>
    <t>5.1.</t>
  </si>
  <si>
    <t>5.2.</t>
  </si>
  <si>
    <t>14 дни с комплексен доклад</t>
  </si>
  <si>
    <t>Съгласуване и одобряване на проекти за линейни инфраструктурни обекти и подпорни стени</t>
  </si>
  <si>
    <t xml:space="preserve">Съгласуване и одобряване на проекти за базови станции на мобилни оператори </t>
  </si>
  <si>
    <t>За кабели и електропроводи</t>
  </si>
  <si>
    <t>За водопровод</t>
  </si>
  <si>
    <t>За канализация</t>
  </si>
  <si>
    <t>8.2.</t>
  </si>
  <si>
    <t>8.3.</t>
  </si>
  <si>
    <t>8.4.</t>
  </si>
  <si>
    <t>10.</t>
  </si>
  <si>
    <t>Строежи І и ІІ категории</t>
  </si>
  <si>
    <t>Строежи ІІІ и ІV категории</t>
  </si>
  <si>
    <t>Строежи V категории</t>
  </si>
  <si>
    <t>Издаване на разрешения на физически и юридически лица за извозване на битови и производствени отпадъци, строителни и земни маси - Изм. с Решение по т.5 от Протокол 7 от 25.04.2024 год.</t>
  </si>
  <si>
    <t xml:space="preserve"> не се таксува</t>
  </si>
  <si>
    <t>Определяне на маршрут и издаване на разрешение за движение на автомобили превозващи извънгабаритни товари</t>
  </si>
  <si>
    <t>Ограничения на движението и/или отклоняване по временни маршрути, удължаващи пътя до 1000 м</t>
  </si>
  <si>
    <t>Отклоняване на движението по временни маршрути, удължаващи пътя над 1000 м</t>
  </si>
  <si>
    <t>Прекъсване или спиране на движението</t>
  </si>
  <si>
    <t>Новоизграждани подземни и надземни линейни съоръжения в обхвата на пътя</t>
  </si>
  <si>
    <t>Новоизграждани отделно стоящи съоръжения в обхвата на пътя до 5 кв.м.</t>
  </si>
  <si>
    <t>Новоизграждани отделно стоящи съоръжения в обхвата на пътя над 5 кв.м.</t>
  </si>
  <si>
    <t>Пресичане на път с надземни проводи и съоръжения</t>
  </si>
  <si>
    <t>Пресичане на път с хоризонтален сондаж</t>
  </si>
  <si>
    <t>Пресичане на път с прокопаване</t>
  </si>
  <si>
    <t>Реконструкция на подземни или надземни проводи и съоръжения в обхвата на пътя</t>
  </si>
  <si>
    <t>За дейности, свързани с култура и изкуство за 1 час;</t>
  </si>
  <si>
    <t>Други дейности за 1 час</t>
  </si>
  <si>
    <t xml:space="preserve">Посочените такси за ползване на помещения в читалищата не се заплащат за провеждане на мероприятия от:
1.     Образователни институции;
2.     Общински, областни, териториални и регионални структури;
3.     Читалища;
4.     Социални институции
5.     За благотворителни цели.
</t>
  </si>
  <si>
    <t>ЦЕНИ НА УСЛУГИ ПРЕДОСТАВЯНИ ОТ ОБЩИНАТА НА ФИЗИЧЕСКИ И ЮРИДИЧЕСКИ ЛИЦА (Изм.с Решение по т.5 от Протокол 7/25.04.2024г.</t>
  </si>
  <si>
    <t>2.1.</t>
  </si>
  <si>
    <t>2.2.</t>
  </si>
  <si>
    <t>Издаване на удостоверение за наличие или липса на задължения към Общината - за ф.л.</t>
  </si>
  <si>
    <t>Издаване на удостоверение за наличие или липса на задължения към Общината - за ю.л.</t>
  </si>
  <si>
    <t>Изнесен ритуал - извън залата на общината</t>
  </si>
  <si>
    <t>За ползване на услуги по БКС/ изм. с Решение по т.3 от Протокол № 45/07.09.2023г. на Общински съвет/</t>
  </si>
  <si>
    <t>Услуга доставка и извозване на първи контейнер за строителни отпадъци</t>
  </si>
  <si>
    <t>Всяка следваща доставка и извозване на контейнер за строителни отпадъци</t>
  </si>
  <si>
    <t xml:space="preserve">Услуга с товарен автомобил над 12т. в границите на община Камено, без вкл. транспортни разходи до населеното място </t>
  </si>
  <si>
    <t xml:space="preserve">Услуга с товарен автомобил до 8т. в границите на община Камено, без вкл. транспортни разходи до населеното място </t>
  </si>
  <si>
    <t xml:space="preserve">Услуга с товарен автомобил до 8т., с използване на кран до 1,5т., в границите на община Камено, без вкл. транспортни разходи до населеното място </t>
  </si>
  <si>
    <t>Услуга изкопаване и заравяне на гроб с комбиниран багер, в границите на община Камено, без вкл. транспортни разходи до населеното място</t>
  </si>
  <si>
    <t>Услуга изкопаване на гроб с комбиниран багер, в границите на община Камено, без вкл. транспортни разходи до населеното място</t>
  </si>
  <si>
    <t>Услуга заравяне на гроб с комбиниран багер,в границите на община Камено, без  вкл. транспортни разходи до населеното място</t>
  </si>
  <si>
    <t>Услуга изкопаване на гроб с мини багер, в границите на община Камено, без вкл. транспортни разходи до населеното място</t>
  </si>
  <si>
    <t>Услуга заравяне на гроб с мини багер,в границите на община Камено, без вкл. транспортни разходи до населеното място</t>
  </si>
  <si>
    <t>Услуга оформяне на гроб - оформяне и пускане на покойника</t>
  </si>
  <si>
    <t>Транспорт механизация при извършване на услуги /в едната посока/</t>
  </si>
  <si>
    <t>11.1.</t>
  </si>
  <si>
    <t>11.</t>
  </si>
  <si>
    <t xml:space="preserve">Издаване на пропуск за движение на МПС за одобряване на маршрут за преминаване по улици, затворени за движение и/или за зареждане на търговски обекти, с определяне място за престой: За МПС над 3.5 тона до 12 тона за одобряване на маршрут за преминаване по улици, затворени за движение с цел зареждане на търговски обекти, с определяне място за престой </t>
  </si>
  <si>
    <t>11.2.</t>
  </si>
  <si>
    <t>12.</t>
  </si>
  <si>
    <t>12.1.</t>
  </si>
  <si>
    <t>12.2.</t>
  </si>
  <si>
    <t>13.</t>
  </si>
  <si>
    <t>(изм. с Решение по т.19 от Протокол № 36/24.11.2022 г. на Общински съвет)</t>
  </si>
  <si>
    <t>(изм. с Решение по т.5 от Протокол № 7/25.04.2024 г. на Общински съвет)</t>
  </si>
  <si>
    <t>За деца до 7 години</t>
  </si>
  <si>
    <t>За деца над 7 години</t>
  </si>
  <si>
    <t>Единични посещения - възрастни</t>
  </si>
  <si>
    <t>Организирана група от 5 до 10 човека</t>
  </si>
  <si>
    <t xml:space="preserve"> безплатно</t>
  </si>
  <si>
    <t>Стрелба с лък/скално катерене - единично</t>
  </si>
  <si>
    <t>Стрелба с лък/скално катерене -   Организирана група (от 5 до 10 човека)</t>
  </si>
  <si>
    <t>3.1.</t>
  </si>
  <si>
    <t>3.2.</t>
  </si>
  <si>
    <t>3.3.</t>
  </si>
  <si>
    <t>Посещение на музей с. Русокастро - възрастни</t>
  </si>
  <si>
    <t>Посещение на музей с. Русокастро - учаши и пенсионери</t>
  </si>
  <si>
    <t>Посещение на музей с. Русокастро - деца до 7 год.; хора с увреждания и представитеи на музеи</t>
  </si>
  <si>
    <t>3.4.</t>
  </si>
  <si>
    <t xml:space="preserve">Съгласно работното време на обекта. </t>
  </si>
  <si>
    <t>4.2.</t>
  </si>
  <si>
    <t>безплатно</t>
  </si>
  <si>
    <t>Посещение на средновековна крепост с Pусокастро - деца до 7 години, хора с увреждания и представители на музеи</t>
  </si>
  <si>
    <t>6.</t>
  </si>
  <si>
    <t>Семеен билет за посещение на средновековната крепост с. Русокастро</t>
  </si>
  <si>
    <t>7.</t>
  </si>
  <si>
    <t>7.1.</t>
  </si>
  <si>
    <t>7.2.</t>
  </si>
  <si>
    <t>7.3.</t>
  </si>
  <si>
    <t>7.4.</t>
  </si>
  <si>
    <t>Леки автомобили - на всеки започнат час</t>
  </si>
  <si>
    <t>Микробуси над 8 места без мястото на водача и автобуси
превозващи пътници  - на всеки започнат час</t>
  </si>
  <si>
    <t>7.5.</t>
  </si>
  <si>
    <t>7.6.</t>
  </si>
  <si>
    <t>Микробуси над 8 места без мястото на водача и автобуси
превозващи пътници  - за 24 часов престой</t>
  </si>
  <si>
    <t>Микробуси над 8 места без мястото на водача и автобуси
превозващи пътници  - при ползване цял месец</t>
  </si>
  <si>
    <t>Леки автомобили - при ползване цял месец</t>
  </si>
  <si>
    <t>7.7.</t>
  </si>
  <si>
    <t>7.8.</t>
  </si>
  <si>
    <t>7.9.</t>
  </si>
  <si>
    <t>Камиони - на всеки започнат час</t>
  </si>
  <si>
    <t>Камиони - за 24 часов престой</t>
  </si>
  <si>
    <t>Леки автомобили - за 24 часов престой</t>
  </si>
  <si>
    <t>Камиони - при ползване цял месец</t>
  </si>
  <si>
    <t>8.</t>
  </si>
  <si>
    <t>Ползване на градски стадион, град Камено</t>
  </si>
  <si>
    <t>Ползване на сцената на открито(на площада пред общината)</t>
  </si>
  <si>
    <t>Търговски изложения и базари (вкл. разполагане на шатри, маси и др.)на централния площад пред общината до 5 бр.</t>
  </si>
  <si>
    <t>Търговски изложения и базари (вкл. разполагане на шатри, маси и др.)на централния площад пред общината над 5 бр.</t>
  </si>
  <si>
    <t>9.1.</t>
  </si>
  <si>
    <t>9.2.</t>
  </si>
  <si>
    <t>Издаване на документи за удостоверяване на трудов стаж - УП 2</t>
  </si>
  <si>
    <t>Издаване на документи за удостоверяване на трудов стаж - УП 3</t>
  </si>
  <si>
    <t>За кафенета - обикновена услуга</t>
  </si>
  <si>
    <t>За магазини - обикновена услуга</t>
  </si>
  <si>
    <t>За ресторанти и дискотеки - обикновена услуга</t>
  </si>
  <si>
    <t>За кафенета - бърза услуга</t>
  </si>
  <si>
    <t>За магазини - бърза услуга</t>
  </si>
  <si>
    <t>За ресторанти и дискотеки - бърза услуга</t>
  </si>
  <si>
    <t>Цена за час 
с ДДС</t>
  </si>
  <si>
    <t>Такси за предоставяне на помещения в училища, детски градини и обслужващи 
звена към тях. 
/нов раздел с Решение по т.3 от Протокол № 45/07.09.2023г. на Общински съвет/</t>
  </si>
  <si>
    <t>Помещения в училища и детски градини за тренировъчни и състезателни дейности за ученици при ползване на услугите на лицензирани спортни клубове</t>
  </si>
  <si>
    <t>Помещения в обслужващи звена в училища и детски 
градини</t>
  </si>
  <si>
    <t>Такса за първи автомобил за 1 месец</t>
  </si>
  <si>
    <t>Такса за първи автомобил за 6 месец</t>
  </si>
  <si>
    <t>Такса за първи автомобил за 12 месец</t>
  </si>
  <si>
    <t>Такса за втори автомобил за 1 месец</t>
  </si>
  <si>
    <t>Такса за втори автомобил за 6 месец</t>
  </si>
  <si>
    <t>Такса за втори автомобил за 12 месец</t>
  </si>
  <si>
    <t>За ползване на лечебни растения от земи, води и водни обекти общинска собственост се заплаща 
такса, както следва:</t>
  </si>
  <si>
    <t>Грудки, корени, коренища</t>
  </si>
  <si>
    <t>Билки (в сурово състояние) – на килограм</t>
  </si>
  <si>
    <t>божур, иглика, лудо биле, ранилист, решетка, ягода 
горска - 0,09 лева;</t>
  </si>
  <si>
    <t>кукуряк, папрат мъжка, папрат сладка, чемерика</t>
  </si>
  <si>
    <t>бъзак, гръмотрън, синя жлъчка - 0,02 лева;</t>
  </si>
  <si>
    <t>глухарче, девесил, оман чер, пищялка, чобанка - 0,01 лева;</t>
  </si>
  <si>
    <t>други - 0,03 лева;</t>
  </si>
  <si>
    <t>Лечебни растения</t>
  </si>
  <si>
    <t>Листа</t>
  </si>
  <si>
    <t>мечо грозде - 0,08 лева;</t>
  </si>
  <si>
    <t xml:space="preserve">бръшлян, чобанка </t>
  </si>
  <si>
    <t>боровинка червена и черна, лудо биле</t>
  </si>
  <si>
    <t xml:space="preserve">глог, живовлек, леска, липа, люляк, оман чер, ягода горска </t>
  </si>
  <si>
    <t xml:space="preserve">бреза, върба, къпина, лопен, малина, подбел </t>
  </si>
  <si>
    <t xml:space="preserve">други </t>
  </si>
  <si>
    <t>дяволска уста, кантарион жълт, кантарион червен, 
мащерка, очанка, риган</t>
  </si>
  <si>
    <t>гълъбови очички, зайча сянка, залист бодлив, лечебен
 исоп, прозориче, жълто шапиче</t>
  </si>
  <si>
    <t>дяволска уста, кантарион жълт, кантарион червен, 
мащерка, очанка, риган обикновен</t>
  </si>
  <si>
    <t xml:space="preserve">зимзелен, лудо биле, ранилист, теменуга миризлива, 
чубрица планинска </t>
  </si>
  <si>
    <t xml:space="preserve">горицвет, лазаркиня </t>
  </si>
  <si>
    <t xml:space="preserve">блатно кокиче </t>
  </si>
  <si>
    <t xml:space="preserve">върбинка, жаблек, златна пръчица, изсипливче, камшик,
лепка, медуница, миши уши, пача трева,  пелин обикновен, подъбиче бяло, подъбиче червено, пчелник, равнец бял </t>
  </si>
  <si>
    <t xml:space="preserve">врабчови чревца, вратига, глухарче, еньовче, змийско 
мляко, имел бял, комунига жълта, мокреш, оман чер, росопас, теменуга трицветна, хвощ </t>
  </si>
  <si>
    <t>Цветове</t>
  </si>
  <si>
    <t>други</t>
  </si>
  <si>
    <t>вратига, глог, равнец бял</t>
  </si>
  <si>
    <t>акация бяла, бъз</t>
  </si>
  <si>
    <t>метличина, паричка, подбел, ралица, слез, тъжник блатен</t>
  </si>
  <si>
    <t xml:space="preserve">божур, иглика </t>
  </si>
  <si>
    <t xml:space="preserve">липа </t>
  </si>
  <si>
    <t>Плодове</t>
  </si>
  <si>
    <t xml:space="preserve">бъзак, трънка </t>
  </si>
  <si>
    <t xml:space="preserve">бъз, глог, конски кестен, киселица </t>
  </si>
  <si>
    <t>кисел трън, къпина, малина</t>
  </si>
  <si>
    <t xml:space="preserve">хвойна сибирска </t>
  </si>
  <si>
    <t xml:space="preserve">боровинка червена и черна, хвойна червена </t>
  </si>
  <si>
    <t>Семена</t>
  </si>
  <si>
    <t>есенен минзухар</t>
  </si>
  <si>
    <t>Пъпки</t>
  </si>
  <si>
    <t xml:space="preserve">странични борови връхчета </t>
  </si>
  <si>
    <t xml:space="preserve">бяла бреза, черна топола </t>
  </si>
  <si>
    <t>Кори</t>
  </si>
  <si>
    <t xml:space="preserve">мъждрян, ясен </t>
  </si>
  <si>
    <t>зърнастец, кисел трън, леска</t>
  </si>
  <si>
    <t xml:space="preserve">върба </t>
  </si>
  <si>
    <t xml:space="preserve">дъб </t>
  </si>
  <si>
    <t xml:space="preserve">бреза </t>
  </si>
  <si>
    <t>Лишеи</t>
  </si>
  <si>
    <t>Исландски</t>
  </si>
  <si>
    <t>1.10.</t>
  </si>
  <si>
    <t>1.9.</t>
  </si>
  <si>
    <t>Водорасли</t>
  </si>
  <si>
    <t>От защитени лечебни растения</t>
  </si>
  <si>
    <t>плодове</t>
  </si>
  <si>
    <t>семена - 50 лева/100 г;</t>
  </si>
  <si>
    <t>резници - 2 лева/бр.;</t>
  </si>
  <si>
    <t>От лечебни растения под специален режим на опазване и ползване</t>
  </si>
  <si>
    <t>Генетичен материал за култивирано отглеждане, включително  при лабораторни условия, за създаване на колекции или за възстановяване на други места в природата</t>
  </si>
  <si>
    <t xml:space="preserve">резници </t>
  </si>
  <si>
    <t xml:space="preserve">луковици, грудки, коренища  </t>
  </si>
  <si>
    <t xml:space="preserve">плодове </t>
  </si>
  <si>
    <t xml:space="preserve">семена  </t>
  </si>
  <si>
    <t>2.3.</t>
  </si>
  <si>
    <t>От други лечебни растения - луковици, грудки, коренища
 от всички видове, с изключение на описаните</t>
  </si>
  <si>
    <t>2.4.</t>
  </si>
  <si>
    <t>2.5.</t>
  </si>
  <si>
    <t>2.6.</t>
  </si>
  <si>
    <t>2.7.</t>
  </si>
  <si>
    <t>2.8.</t>
  </si>
  <si>
    <t>ботурче есенно (есенна циклама)</t>
  </si>
  <si>
    <t>лук (всички видове), перуника (всички видове)</t>
  </si>
  <si>
    <t xml:space="preserve">семена </t>
  </si>
  <si>
    <t>Става</t>
  </si>
  <si>
    <t xml:space="preserve">Лица, пенсионери за осигуртелен стаж и възраст, с пенсия над 1000,01 лева </t>
  </si>
  <si>
    <t>Лица, пенсионери за осигуртелен стаж и възраст, с пенсия над 700,01 лева до 1000,00 лева</t>
  </si>
  <si>
    <t>80,00 лв. за VI категория</t>
  </si>
  <si>
    <t>150,00 лв. за останалите</t>
  </si>
  <si>
    <t xml:space="preserve">1,50 лв./м. </t>
  </si>
  <si>
    <t>0,03% от строителна стойност</t>
  </si>
  <si>
    <t xml:space="preserve">За V кат. </t>
  </si>
  <si>
    <t xml:space="preserve">За IV кат. </t>
  </si>
  <si>
    <t xml:space="preserve">Издаване на удостоверение за съборена сграда </t>
  </si>
  <si>
    <t xml:space="preserve">до 4 часа – 36,00 лв.
над 4 часа - 60,00 лв.
</t>
  </si>
  <si>
    <t>ЕВРО</t>
  </si>
  <si>
    <t>2,56 за справка и по 1,02 за заверка на всяка страница от документа</t>
  </si>
  <si>
    <t>0,51 за 1 куб.м. пространствен</t>
  </si>
  <si>
    <t xml:space="preserve">0,77 лв./м. </t>
  </si>
  <si>
    <t>0.41/м2, но мин 25,56</t>
  </si>
  <si>
    <t>на км</t>
  </si>
  <si>
    <t>на бр.</t>
  </si>
  <si>
    <t xml:space="preserve"> на м.</t>
  </si>
  <si>
    <t>на час</t>
  </si>
  <si>
    <t>на ден</t>
  </si>
  <si>
    <t>на брой 
точки</t>
  </si>
  <si>
    <t xml:space="preserve">до 4 часа – 18,41
над 4 часа - 30,68
</t>
  </si>
  <si>
    <t>на км.</t>
  </si>
  <si>
    <t>на човек</t>
  </si>
  <si>
    <t>на посетител</t>
  </si>
  <si>
    <t>на 100 гр.</t>
  </si>
  <si>
    <t>на брой</t>
  </si>
  <si>
    <t xml:space="preserve"> 0,77 евро към цената на СГКК</t>
  </si>
  <si>
    <t xml:space="preserve"> 1,53 евро към цената на СГКК</t>
  </si>
  <si>
    <t xml:space="preserve"> 3,07 евро към цената на СГКК</t>
  </si>
  <si>
    <t xml:space="preserve"> 6,14 евро към цената на СГКК</t>
  </si>
  <si>
    <r>
      <t>Издаване на скици за недвижими имоти</t>
    </r>
    <r>
      <rPr>
        <sz val="11"/>
        <rFont val="Calibri"/>
        <family val="2"/>
        <charset val="204"/>
        <scheme val="minor"/>
      </rPr>
      <t xml:space="preserve"> </t>
    </r>
    <r>
      <rPr>
        <sz val="10.5"/>
        <rFont val="Times New Roman"/>
        <family val="1"/>
        <charset val="204"/>
      </rPr>
      <t>от действащ регулационен и кадастрален план</t>
    </r>
  </si>
  <si>
    <r>
      <t>Издаване на разрешения за поставяне на</t>
    </r>
    <r>
      <rPr>
        <sz val="7"/>
        <rFont val="Times New Roman"/>
        <family val="1"/>
        <charset val="204"/>
      </rPr>
      <t xml:space="preserve"> </t>
    </r>
    <r>
      <rPr>
        <sz val="10.5"/>
        <rFont val="Times New Roman"/>
        <family val="1"/>
        <charset val="204"/>
      </rPr>
      <t>табели, табла за обяви, реклами</t>
    </r>
  </si>
  <si>
    <r>
      <t>Издаване на разрешения за поставяне на</t>
    </r>
    <r>
      <rPr>
        <sz val="7"/>
        <rFont val="Times New Roman"/>
        <family val="1"/>
        <charset val="204"/>
      </rPr>
      <t xml:space="preserve"> </t>
    </r>
    <r>
      <rPr>
        <sz val="10.5"/>
        <rFont val="Times New Roman"/>
        <family val="1"/>
        <charset val="204"/>
      </rPr>
      <t>билбордове</t>
    </r>
  </si>
  <si>
    <r>
      <t>-</t>
    </r>
    <r>
      <rPr>
        <sz val="7"/>
        <rFont val="Times New Roman"/>
        <family val="1"/>
        <charset val="204"/>
      </rPr>
      <t xml:space="preserve">        </t>
    </r>
    <r>
      <rPr>
        <sz val="9"/>
        <rFont val="Times New Roman"/>
        <family val="1"/>
        <charset val="204"/>
      </rPr>
      <t>VI</t>
    </r>
    <r>
      <rPr>
        <sz val="10.5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категория</t>
    </r>
  </si>
  <si>
    <r>
      <t>-</t>
    </r>
    <r>
      <rPr>
        <sz val="7"/>
        <rFont val="Times New Roman"/>
        <family val="1"/>
        <charset val="204"/>
      </rPr>
      <t>       </t>
    </r>
    <r>
      <rPr>
        <sz val="10.5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V категория</t>
    </r>
  </si>
  <si>
    <r>
      <t>-</t>
    </r>
    <r>
      <rPr>
        <sz val="7"/>
        <rFont val="Times New Roman"/>
        <family val="1"/>
        <charset val="204"/>
      </rPr>
      <t xml:space="preserve">        </t>
    </r>
    <r>
      <rPr>
        <sz val="9"/>
        <rFont val="Times New Roman"/>
        <family val="1"/>
        <charset val="204"/>
      </rPr>
      <t>IV категория</t>
    </r>
  </si>
  <si>
    <r>
      <t>-</t>
    </r>
    <r>
      <rPr>
        <sz val="7"/>
        <rFont val="Times New Roman"/>
        <family val="1"/>
        <charset val="204"/>
      </rPr>
      <t xml:space="preserve">        </t>
    </r>
    <r>
      <rPr>
        <sz val="9"/>
        <rFont val="Times New Roman"/>
        <family val="1"/>
        <charset val="204"/>
      </rPr>
      <t>III категория</t>
    </r>
  </si>
  <si>
    <r>
      <t>-</t>
    </r>
    <r>
      <rPr>
        <sz val="7"/>
        <rFont val="Times New Roman"/>
        <family val="1"/>
        <charset val="204"/>
      </rPr>
      <t xml:space="preserve">        </t>
    </r>
    <r>
      <rPr>
        <sz val="9"/>
        <rFont val="Times New Roman"/>
        <family val="1"/>
        <charset val="204"/>
      </rPr>
      <t>II, I категория</t>
    </r>
  </si>
  <si>
    <t>1лв./м2 за разглеждане от ОЕСУТ + 1лв./м2 за одобряване, но мин 150,00 лв.</t>
  </si>
  <si>
    <t>1.50лв/м2, но мин 150,00 лв.</t>
  </si>
  <si>
    <t>51,13 евро над 20 кв.м</t>
  </si>
  <si>
    <t>40,90 евро за VI категория</t>
  </si>
  <si>
    <t>,</t>
  </si>
  <si>
    <t>76,69 евро за останалите
категории</t>
  </si>
  <si>
    <t xml:space="preserve">3,58 евро на страница от технически проект, план или чертеж; </t>
  </si>
  <si>
    <t>1,02 евро 
на стр.</t>
  </si>
  <si>
    <t>0,26 евро на 
страница</t>
  </si>
  <si>
    <t>2,56 евро за справка и по 1,02 евро за заверка на всяка страница от документа</t>
  </si>
  <si>
    <t>25.1.</t>
  </si>
  <si>
    <t>25.2.</t>
  </si>
  <si>
    <t>25.3.</t>
  </si>
  <si>
    <t>26.1.</t>
  </si>
  <si>
    <t>0,51 евро/м2 за разглеждане от ОЕСУТ + 0,51/м2 за одобряване, но мин 76,69 евро</t>
  </si>
  <si>
    <t>0,77 евро/м2, но мин 76,69</t>
  </si>
  <si>
    <t xml:space="preserve">0,77 евро/м. </t>
  </si>
  <si>
    <t>Съгласуване и одобряване на проекти</t>
  </si>
  <si>
    <t xml:space="preserve">За линейни обекти и огради над 100 </t>
  </si>
  <si>
    <t>За линейни обекти и огради до 100м</t>
  </si>
  <si>
    <t>За сгради – на кв.м ЗП</t>
  </si>
  <si>
    <t>0.41 евро/м2, но мин 25,56 евро</t>
  </si>
  <si>
    <t>56,24 евро/км</t>
  </si>
  <si>
    <t>11,25 евро/бр.</t>
  </si>
  <si>
    <t>114,32 евро/бр.</t>
  </si>
  <si>
    <t>153,39 евро/м.</t>
  </si>
  <si>
    <t>10,23 евро/км.</t>
  </si>
  <si>
    <t>15,34 евро/м.</t>
  </si>
  <si>
    <t>25,56 евро/м.</t>
  </si>
  <si>
    <t>25,56 евро/ден</t>
  </si>
  <si>
    <t>5,11 евро/час</t>
  </si>
  <si>
    <t>51,13 евро/ден</t>
  </si>
  <si>
    <t>5,11 евро на брой точки</t>
  </si>
  <si>
    <t>28.1.</t>
  </si>
  <si>
    <t>28.2.</t>
  </si>
  <si>
    <t>28.3.</t>
  </si>
  <si>
    <t>28.4.</t>
  </si>
  <si>
    <t>28.5.</t>
  </si>
  <si>
    <t>28.6.</t>
  </si>
  <si>
    <t>28.7.</t>
  </si>
  <si>
    <t>29.1.</t>
  </si>
  <si>
    <t>29.2.</t>
  </si>
  <si>
    <t>29.3.</t>
  </si>
  <si>
    <t>31.1.</t>
  </si>
  <si>
    <t>31.2.</t>
  </si>
  <si>
    <t>31.3.</t>
  </si>
  <si>
    <t>31.4</t>
  </si>
  <si>
    <t>32.1.</t>
  </si>
  <si>
    <t>32.2.</t>
  </si>
  <si>
    <t>32.3.</t>
  </si>
  <si>
    <t>32.4.</t>
  </si>
  <si>
    <t>32.5.</t>
  </si>
  <si>
    <t>32.6.</t>
  </si>
  <si>
    <t>32.7.</t>
  </si>
  <si>
    <t>32.8.</t>
  </si>
  <si>
    <t>32.9.</t>
  </si>
  <si>
    <t>32.10.</t>
  </si>
  <si>
    <t>32.11.</t>
  </si>
  <si>
    <t>0,92 евро/стр.</t>
  </si>
  <si>
    <t>1,84 евро/стр.</t>
  </si>
  <si>
    <t xml:space="preserve">до 4 часа – 18,41 евро
над 4 часа - 30,68 евро
</t>
  </si>
  <si>
    <t>24,54евро/час</t>
  </si>
  <si>
    <t>18,41евро/час</t>
  </si>
  <si>
    <t>12,27евро/час</t>
  </si>
  <si>
    <t>15,34евро/час</t>
  </si>
  <si>
    <t>21,47евро/час</t>
  </si>
  <si>
    <t>0,77 евро/км.</t>
  </si>
  <si>
    <t>по 0,77 евро на човек;</t>
  </si>
  <si>
    <t>по 0,61 евро на човек;</t>
  </si>
  <si>
    <t>2,56 евро/час</t>
  </si>
  <si>
    <t>10,23 евро/час</t>
  </si>
  <si>
    <t>0,51 евро на посетител</t>
  </si>
  <si>
    <t xml:space="preserve">76,69 евро на час; </t>
  </si>
  <si>
    <t xml:space="preserve">10,23 евро на час; </t>
  </si>
  <si>
    <t xml:space="preserve">76,69 евро на ден; </t>
  </si>
  <si>
    <t xml:space="preserve">127,82 евро на ден; </t>
  </si>
  <si>
    <t>10,23 евро на 100 гр.</t>
  </si>
  <si>
    <t>25,56 евро на 100 гр.</t>
  </si>
  <si>
    <t>1,02 евро на брой</t>
  </si>
  <si>
    <t>2,56 евро на 100 гр.</t>
  </si>
  <si>
    <t>5,11 евро на 100 гр.</t>
  </si>
  <si>
    <t>0,26 евро/бр.</t>
  </si>
  <si>
    <t>0,51 евро/бр.</t>
  </si>
  <si>
    <t>1,02 евро на 100 гр.</t>
  </si>
  <si>
    <t>0,05 евро/бр.</t>
  </si>
  <si>
    <t>0,10 евро/бр.</t>
  </si>
  <si>
    <t>Лица, пенсионери за осигуртелен стаж и възраст, с пенсия  до 700,00 лева</t>
  </si>
  <si>
    <t>Издаване на разрешения за поставяне на табели, табла за обяви, реклами</t>
  </si>
  <si>
    <t>Издаване на разрешения за поставяне на билбордове</t>
  </si>
  <si>
    <t>-        VI категория</t>
  </si>
  <si>
    <t>-        V категория</t>
  </si>
  <si>
    <t>-        IV категория</t>
  </si>
  <si>
    <t>-        III категория</t>
  </si>
  <si>
    <t>-        II, I категория</t>
  </si>
  <si>
    <t>Тарифа към Наредбата за определянето и администрирането на местните такси  и цени на услуги на територията на община Камено</t>
  </si>
  <si>
    <t>Разглеждане, приемане и одобряване на подробен устройствен план :</t>
  </si>
  <si>
    <t xml:space="preserve">ЦЕНИ НА УСЛУГИ ПРЕДОСТАВЯНИ ОТ ОБЩИНАТА НА ФИЗИЧЕСКИ И ЮРИДИЧЕСКИ ЛИЦА </t>
  </si>
  <si>
    <t>За ползване на услуги по БКС</t>
  </si>
  <si>
    <t xml:space="preserve">Търговски изложения и базари </t>
  </si>
  <si>
    <t>Издаване на документи за удостоверяване на трудов стаж</t>
  </si>
  <si>
    <t>9.</t>
  </si>
  <si>
    <t>11.4.</t>
  </si>
  <si>
    <t>11.3.</t>
  </si>
  <si>
    <t>11.5.</t>
  </si>
  <si>
    <t>11.6.</t>
  </si>
  <si>
    <t>12.3.</t>
  </si>
  <si>
    <t>12.4.</t>
  </si>
  <si>
    <t>Помещения в обслужващи звена в училища и детски градини</t>
  </si>
  <si>
    <t>Генетичен материал за култивирано отглеждане, включително  при лабораторни 
условия, за създаване на колекции или за възстановяване на други места в природата</t>
  </si>
  <si>
    <t>За ползване на лечебни растения от земи, води и водни обекти общинска собственост се заплаща такса, както следва:</t>
  </si>
  <si>
    <t>Такси за предоставяне на помещения в училища, детски градини и обслужващи 
звена към тях</t>
  </si>
  <si>
    <t>+ 3,00 лв. към цената на СГКК</t>
  </si>
  <si>
    <t>+ 6,00 лв. към цената на СГКК</t>
  </si>
  <si>
    <t xml:space="preserve"> + 12,00 лв. към цената на СГКК</t>
  </si>
  <si>
    <t>+ 12,00 лв. към цената на СГКК</t>
  </si>
  <si>
    <t xml:space="preserve">+ 12,00 лв. към цената на СГКК </t>
  </si>
  <si>
    <t xml:space="preserve">- 07,00 лв. на страница от технически проект, план или чертеж; </t>
  </si>
  <si>
    <t>50.00 лв.</t>
  </si>
  <si>
    <t>5,00 лв. за справка и по 2,00 лв. за заверка на всяка страница от документа</t>
  </si>
  <si>
    <t>1,00 лв. за 1куб.м. пространствен</t>
  </si>
  <si>
    <t>300,00 лв. /м.</t>
  </si>
  <si>
    <t>50,00 лв. /м.</t>
  </si>
  <si>
    <t>30,00 лв. /м.</t>
  </si>
  <si>
    <t>10,00 лв./ час</t>
  </si>
  <si>
    <t>50,00 лв. / ден</t>
  </si>
  <si>
    <t>100,00 лв./ден</t>
  </si>
  <si>
    <t>1,80 лв/стр.</t>
  </si>
  <si>
    <t>3,60 лв/стр.</t>
  </si>
  <si>
    <t>48 лв./час</t>
  </si>
  <si>
    <t>36 лв./час</t>
  </si>
  <si>
    <t>24 лв./час</t>
  </si>
  <si>
    <t>42 лв./час</t>
  </si>
  <si>
    <t>30 лв./час</t>
  </si>
  <si>
    <t>1,50 лв./км.</t>
  </si>
  <si>
    <t>20,00 лева</t>
  </si>
  <si>
    <t>по 1,50 лв. на човек;</t>
  </si>
  <si>
    <t xml:space="preserve">по 1,20 лв. на човек; </t>
  </si>
  <si>
    <t>5,00 лв./час</t>
  </si>
  <si>
    <t>20 лв/час</t>
  </si>
  <si>
    <t>1,00 лв. на посетител</t>
  </si>
  <si>
    <t xml:space="preserve">150,00 лв. на час; </t>
  </si>
  <si>
    <t>200,00 лв. на час;</t>
  </si>
  <si>
    <t>250,00 лв. на ден;</t>
  </si>
  <si>
    <t>20 лв. на 100 гр.</t>
  </si>
  <si>
    <t>50 лв. на 100 гр.</t>
  </si>
  <si>
    <t>1 лев/бр.</t>
  </si>
  <si>
    <t>5 лева/100 гр.</t>
  </si>
  <si>
    <t>10 лева/100 гр.</t>
  </si>
  <si>
    <t>0,50 лева/бр.</t>
  </si>
  <si>
    <t>0,10 лева/бр.</t>
  </si>
  <si>
    <t>0,20 лева/бр.</t>
  </si>
  <si>
    <t>2 лева/100 гр.</t>
  </si>
  <si>
    <t>Цена в
лева</t>
  </si>
  <si>
    <t>Цена в
евро</t>
  </si>
  <si>
    <t>Цена на услугата
в лева</t>
  </si>
  <si>
    <t>Цена на услугата
в евро</t>
  </si>
  <si>
    <t>0,50 лева на 
страница</t>
  </si>
  <si>
    <t>1 лв./м2 за разглеждане от ОЕСУТ + 1 лв./м2 за одобряване, но мин 150,00 лв.</t>
  </si>
  <si>
    <t>1,50 лв/м2, но мин 150,00 лв.</t>
  </si>
  <si>
    <t>0.80 лв./м2, но мин 50 лева</t>
  </si>
  <si>
    <t>20,00 лв./км</t>
  </si>
  <si>
    <t>10,00 лева</t>
  </si>
  <si>
    <t>30,00 лева</t>
  </si>
  <si>
    <t>60,00 лева</t>
  </si>
  <si>
    <t>150,00 лв. на ден;</t>
  </si>
  <si>
    <t>Цена в
евро с ДДС на час</t>
  </si>
  <si>
    <t>Цена в
лева с ДДС на час</t>
  </si>
  <si>
    <t>2 лв. на брой</t>
  </si>
  <si>
    <t>+ 1,50 лв. към цената на СГКК</t>
  </si>
  <si>
    <t>10,00 лева на брой точки</t>
  </si>
  <si>
    <t xml:space="preserve">80,00 лв.
</t>
  </si>
  <si>
    <t>150,00 лв. за останалите
категории</t>
  </si>
  <si>
    <r>
      <t>Издаване на скици за недвижими имоти</t>
    </r>
    <r>
      <rPr>
        <sz val="12"/>
        <rFont val="Calibri"/>
        <family val="2"/>
        <charset val="204"/>
        <scheme val="minor"/>
      </rPr>
      <t xml:space="preserve"> </t>
    </r>
    <r>
      <rPr>
        <sz val="12"/>
        <rFont val="Times New Roman"/>
        <family val="1"/>
        <charset val="204"/>
      </rPr>
      <t>от действащ регулационен и кадастрален план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</si>
</sst>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лв.&quot;;[Red]\-#,##0\ &quot;лв.&quot;"/>
    <numFmt numFmtId="7" formatCode="#,##0.00\ &quot;лв.&quot;;\-#,##0.00\ &quot;лв.&quot;"/>
    <numFmt numFmtId="8" formatCode="#,##0.00\ &quot;лв.&quot;;[Red]\-#,##0.00\ &quot;лв.&quot;"/>
    <numFmt numFmtId="164" formatCode="_-* #,##0.00\ [$€-1]_-;\-* #,##0.00\ [$€-1]_-;_-* &quot;-&quot;??\ [$€-1]_-;_-@_-"/>
  </numFmts>
  <fonts count="32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1"/>
      <name val="Calibri"/>
      <family val="2"/>
      <charset val="204"/>
      <scheme val="minor"/>
    </font>
    <font>
      <i/>
      <sz val="10.5"/>
      <name val="Times New Roman"/>
      <family val="1"/>
      <charset val="204"/>
    </font>
    <font>
      <b/>
      <sz val="11.5"/>
      <name val="Times New Roman"/>
      <family val="1"/>
      <charset val="204"/>
    </font>
    <font>
      <i/>
      <sz val="11.5"/>
      <name val="Times New Roman"/>
      <family val="1"/>
      <charset val="204"/>
    </font>
    <font>
      <sz val="11.5"/>
      <name val="Times New Roman"/>
      <family val="1"/>
      <charset val="204"/>
    </font>
    <font>
      <b/>
      <sz val="10.5"/>
      <name val="Times New Roman"/>
      <family val="1"/>
      <charset val="204"/>
    </font>
    <font>
      <u val="double"/>
      <sz val="10.5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ourier New"/>
      <family val="3"/>
      <charset val="204"/>
    </font>
    <font>
      <u val="double"/>
      <sz val="11.5"/>
      <name val="Times New Roman"/>
      <family val="1"/>
      <charset val="204"/>
    </font>
    <font>
      <sz val="1"/>
      <name val="Courier New"/>
      <family val="3"/>
      <charset val="204"/>
    </font>
    <font>
      <b/>
      <sz val="12"/>
      <name val="Times New Roman"/>
      <family val="1"/>
      <charset val="204"/>
    </font>
    <font>
      <b/>
      <i/>
      <sz val="11.5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b/>
      <u val="double"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675">
    <xf numFmtId="0" fontId="0" fillId="0" borderId="0" xfId="0"/>
    <xf numFmtId="8" fontId="2" fillId="2" borderId="17" xfId="0" applyNumberFormat="1" applyFont="1" applyFill="1" applyBorder="1" applyAlignment="1">
      <alignment horizontal="right" vertical="center" wrapText="1"/>
    </xf>
    <xf numFmtId="0" fontId="3" fillId="0" borderId="0" xfId="0" applyFont="1"/>
    <xf numFmtId="164" fontId="3" fillId="0" borderId="0" xfId="0" applyNumberFormat="1" applyFont="1"/>
    <xf numFmtId="0" fontId="4" fillId="0" borderId="0" xfId="0" applyFont="1" applyAlignment="1">
      <alignment vertical="center"/>
    </xf>
    <xf numFmtId="0" fontId="6" fillId="2" borderId="2" xfId="0" applyFont="1" applyFill="1" applyBorder="1" applyAlignment="1">
      <alignment horizontal="left" vertical="center" wrapText="1" indent="1"/>
    </xf>
    <xf numFmtId="0" fontId="7" fillId="2" borderId="2" xfId="0" applyFont="1" applyFill="1" applyBorder="1" applyAlignment="1">
      <alignment horizontal="justify"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4" fontId="3" fillId="0" borderId="0" xfId="0" applyNumberFormat="1" applyFont="1"/>
    <xf numFmtId="8" fontId="3" fillId="0" borderId="0" xfId="0" applyNumberFormat="1" applyFont="1"/>
    <xf numFmtId="0" fontId="6" fillId="2" borderId="9" xfId="0" applyFont="1" applyFill="1" applyBorder="1" applyAlignment="1">
      <alignment horizontal="left" vertical="center" wrapText="1" indent="1"/>
    </xf>
    <xf numFmtId="0" fontId="7" fillId="2" borderId="9" xfId="0" applyFont="1" applyFill="1" applyBorder="1" applyAlignment="1">
      <alignment horizontal="justify" vertical="center" wrapText="1"/>
    </xf>
    <xf numFmtId="164" fontId="7" fillId="2" borderId="10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 indent="15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horizontal="justify" vertical="center" wrapText="1"/>
    </xf>
    <xf numFmtId="16" fontId="2" fillId="2" borderId="12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justify" vertical="center" wrapText="1"/>
    </xf>
    <xf numFmtId="16" fontId="2" fillId="2" borderId="17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164" fontId="2" fillId="2" borderId="11" xfId="0" applyNumberFormat="1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8" fontId="2" fillId="3" borderId="11" xfId="0" applyNumberFormat="1" applyFont="1" applyFill="1" applyBorder="1" applyAlignment="1">
      <alignment horizontal="right" vertical="center" wrapText="1"/>
    </xf>
    <xf numFmtId="0" fontId="2" fillId="3" borderId="12" xfId="0" applyFont="1" applyFill="1" applyBorder="1" applyAlignment="1">
      <alignment horizontal="justify" vertical="center" wrapText="1"/>
    </xf>
    <xf numFmtId="0" fontId="3" fillId="3" borderId="0" xfId="0" applyFont="1" applyFill="1"/>
    <xf numFmtId="0" fontId="2" fillId="2" borderId="1" xfId="0" applyFont="1" applyFill="1" applyBorder="1" applyAlignment="1">
      <alignment horizontal="right" vertical="center" wrapText="1"/>
    </xf>
    <xf numFmtId="164" fontId="2" fillId="2" borderId="2" xfId="0" applyNumberFormat="1" applyFont="1" applyFill="1" applyBorder="1" applyAlignment="1">
      <alignment horizontal="justify" vertical="center" wrapText="1"/>
    </xf>
    <xf numFmtId="49" fontId="2" fillId="2" borderId="17" xfId="0" applyNumberFormat="1" applyFont="1" applyFill="1" applyBorder="1" applyAlignment="1">
      <alignment vertical="center" wrapText="1"/>
    </xf>
    <xf numFmtId="164" fontId="2" fillId="2" borderId="17" xfId="0" applyNumberFormat="1" applyFont="1" applyFill="1" applyBorder="1" applyAlignment="1">
      <alignment horizontal="justify" vertical="center" wrapText="1"/>
    </xf>
    <xf numFmtId="8" fontId="2" fillId="2" borderId="17" xfId="0" applyNumberFormat="1" applyFont="1" applyFill="1" applyBorder="1" applyAlignment="1">
      <alignment horizontal="justify" vertical="center" wrapText="1"/>
    </xf>
    <xf numFmtId="164" fontId="2" fillId="2" borderId="11" xfId="0" applyNumberFormat="1" applyFont="1" applyFill="1" applyBorder="1" applyAlignment="1">
      <alignment horizontal="justify" vertical="center" wrapText="1"/>
    </xf>
    <xf numFmtId="8" fontId="9" fillId="2" borderId="2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right" vertical="center" wrapText="1"/>
    </xf>
    <xf numFmtId="164" fontId="11" fillId="2" borderId="2" xfId="0" applyNumberFormat="1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164" fontId="2" fillId="2" borderId="17" xfId="0" applyNumberFormat="1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2" fillId="2" borderId="9" xfId="0" applyFont="1" applyFill="1" applyBorder="1" applyAlignment="1">
      <alignment horizontal="left" vertical="center" wrapText="1" indent="2"/>
    </xf>
    <xf numFmtId="0" fontId="2" fillId="2" borderId="9" xfId="0" applyFont="1" applyFill="1" applyBorder="1" applyAlignment="1">
      <alignment vertical="center" wrapText="1"/>
    </xf>
    <xf numFmtId="164" fontId="2" fillId="2" borderId="9" xfId="0" applyNumberFormat="1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right" vertical="center" wrapText="1"/>
    </xf>
    <xf numFmtId="8" fontId="2" fillId="2" borderId="9" xfId="0" applyNumberFormat="1" applyFont="1" applyFill="1" applyBorder="1" applyAlignment="1">
      <alignment horizontal="right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left" vertical="center" wrapText="1" indent="2"/>
    </xf>
    <xf numFmtId="0" fontId="2" fillId="2" borderId="17" xfId="0" applyFont="1" applyFill="1" applyBorder="1" applyAlignment="1">
      <alignment horizontal="left" vertical="center" wrapText="1" indent="2"/>
    </xf>
    <xf numFmtId="0" fontId="2" fillId="2" borderId="9" xfId="0" applyFont="1" applyFill="1" applyBorder="1" applyAlignment="1">
      <alignment horizontal="right" vertical="center" wrapText="1"/>
    </xf>
    <xf numFmtId="0" fontId="3" fillId="0" borderId="17" xfId="0" applyFont="1" applyBorder="1"/>
    <xf numFmtId="164" fontId="12" fillId="2" borderId="17" xfId="0" applyNumberFormat="1" applyFont="1" applyFill="1" applyBorder="1" applyAlignment="1">
      <alignment vertical="center" wrapText="1"/>
    </xf>
    <xf numFmtId="0" fontId="12" fillId="2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wrapText="1"/>
    </xf>
    <xf numFmtId="0" fontId="8" fillId="0" borderId="0" xfId="0" applyFont="1" applyAlignment="1">
      <alignment horizontal="left" vertical="center" indent="15"/>
    </xf>
    <xf numFmtId="0" fontId="2" fillId="0" borderId="0" xfId="0" applyFont="1" applyAlignment="1">
      <alignment vertical="center"/>
    </xf>
    <xf numFmtId="0" fontId="7" fillId="2" borderId="11" xfId="0" applyFont="1" applyFill="1" applyBorder="1" applyAlignment="1">
      <alignment vertical="center" wrapText="1"/>
    </xf>
    <xf numFmtId="164" fontId="7" fillId="2" borderId="11" xfId="0" applyNumberFormat="1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164" fontId="7" fillId="2" borderId="2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164" fontId="7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164" fontId="7" fillId="2" borderId="9" xfId="0" applyNumberFormat="1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horizontal="center" vertical="center" wrapText="1"/>
    </xf>
    <xf numFmtId="164" fontId="7" fillId="2" borderId="11" xfId="0" applyNumberFormat="1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vertical="center" wrapText="1"/>
    </xf>
    <xf numFmtId="8" fontId="7" fillId="2" borderId="2" xfId="0" applyNumberFormat="1" applyFont="1" applyFill="1" applyBorder="1" applyAlignment="1">
      <alignment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164" fontId="13" fillId="0" borderId="15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right" vertical="center"/>
    </xf>
    <xf numFmtId="4" fontId="3" fillId="0" borderId="17" xfId="0" applyNumberFormat="1" applyFont="1" applyBorder="1"/>
    <xf numFmtId="0" fontId="14" fillId="0" borderId="10" xfId="0" applyFont="1" applyBorder="1" applyAlignment="1">
      <alignment horizontal="center" vertical="center"/>
    </xf>
    <xf numFmtId="0" fontId="14" fillId="0" borderId="16" xfId="0" applyFont="1" applyBorder="1" applyAlignment="1">
      <alignment vertical="center"/>
    </xf>
    <xf numFmtId="164" fontId="14" fillId="0" borderId="16" xfId="0" applyNumberFormat="1" applyFont="1" applyBorder="1" applyAlignment="1">
      <alignment horizontal="right" vertical="center"/>
    </xf>
    <xf numFmtId="0" fontId="14" fillId="0" borderId="16" xfId="0" applyFont="1" applyBorder="1" applyAlignment="1">
      <alignment horizontal="right" vertical="center"/>
    </xf>
    <xf numFmtId="0" fontId="14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15"/>
    </xf>
    <xf numFmtId="164" fontId="7" fillId="2" borderId="1" xfId="0" applyNumberFormat="1" applyFont="1" applyFill="1" applyBorder="1" applyAlignment="1">
      <alignment horizontal="center" vertical="center" wrapText="1"/>
    </xf>
    <xf numFmtId="8" fontId="16" fillId="2" borderId="1" xfId="0" applyNumberFormat="1" applyFont="1" applyFill="1" applyBorder="1" applyAlignment="1">
      <alignment horizontal="right" vertical="center" wrapText="1"/>
    </xf>
    <xf numFmtId="8" fontId="7" fillId="2" borderId="1" xfId="0" applyNumberFormat="1" applyFont="1" applyFill="1" applyBorder="1" applyAlignment="1">
      <alignment horizontal="right" vertical="center" wrapText="1"/>
    </xf>
    <xf numFmtId="164" fontId="7" fillId="2" borderId="5" xfId="0" applyNumberFormat="1" applyFont="1" applyFill="1" applyBorder="1" applyAlignment="1">
      <alignment horizontal="right" vertical="center" wrapText="1"/>
    </xf>
    <xf numFmtId="8" fontId="7" fillId="2" borderId="5" xfId="0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 wrapText="1"/>
    </xf>
    <xf numFmtId="164" fontId="7" fillId="2" borderId="0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4" fontId="3" fillId="0" borderId="13" xfId="0" applyNumberFormat="1" applyFont="1" applyBorder="1" applyAlignment="1"/>
    <xf numFmtId="0" fontId="17" fillId="0" borderId="0" xfId="0" applyFont="1" applyAlignment="1">
      <alignment horizontal="center" vertical="center"/>
    </xf>
    <xf numFmtId="164" fontId="7" fillId="2" borderId="2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164" fontId="7" fillId="2" borderId="6" xfId="0" applyNumberFormat="1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5" xfId="0" applyFont="1" applyFill="1" applyBorder="1" applyAlignment="1">
      <alignment horizontal="center" vertical="center" wrapText="1"/>
    </xf>
    <xf numFmtId="164" fontId="12" fillId="2" borderId="1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justify" vertical="center" wrapText="1"/>
    </xf>
    <xf numFmtId="164" fontId="12" fillId="2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 indent="1"/>
    </xf>
    <xf numFmtId="0" fontId="12" fillId="2" borderId="2" xfId="0" applyFont="1" applyFill="1" applyBorder="1" applyAlignment="1">
      <alignment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17" xfId="0" applyFont="1" applyFill="1" applyBorder="1" applyAlignment="1">
      <alignment horizontal="left" vertical="center" wrapText="1"/>
    </xf>
    <xf numFmtId="164" fontId="12" fillId="2" borderId="11" xfId="0" applyNumberFormat="1" applyFont="1" applyFill="1" applyBorder="1" applyAlignment="1">
      <alignment horizontal="right"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164" fontId="12" fillId="2" borderId="2" xfId="0" applyNumberFormat="1" applyFont="1" applyFill="1" applyBorder="1" applyAlignment="1">
      <alignment vertical="center" wrapText="1"/>
    </xf>
    <xf numFmtId="8" fontId="12" fillId="2" borderId="17" xfId="0" applyNumberFormat="1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right" vertical="center" wrapText="1"/>
    </xf>
    <xf numFmtId="0" fontId="12" fillId="2" borderId="12" xfId="0" applyFont="1" applyFill="1" applyBorder="1" applyAlignment="1">
      <alignment horizontal="right" vertical="center" wrapText="1"/>
    </xf>
    <xf numFmtId="0" fontId="12" fillId="2" borderId="0" xfId="0" applyFont="1" applyFill="1" applyAlignment="1">
      <alignment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12" fillId="2" borderId="7" xfId="0" applyFont="1" applyFill="1" applyBorder="1" applyAlignment="1">
      <alignment horizontal="left" vertical="center" wrapText="1"/>
    </xf>
    <xf numFmtId="164" fontId="12" fillId="2" borderId="17" xfId="0" applyNumberFormat="1" applyFont="1" applyFill="1" applyBorder="1" applyAlignment="1">
      <alignment horizontal="right" vertical="center" wrapText="1"/>
    </xf>
    <xf numFmtId="0" fontId="12" fillId="2" borderId="0" xfId="0" applyFont="1" applyFill="1" applyBorder="1" applyAlignment="1">
      <alignment vertical="center" wrapText="1"/>
    </xf>
    <xf numFmtId="6" fontId="12" fillId="2" borderId="11" xfId="0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wrapText="1"/>
    </xf>
    <xf numFmtId="164" fontId="12" fillId="2" borderId="19" xfId="0" applyNumberFormat="1" applyFont="1" applyFill="1" applyBorder="1" applyAlignment="1">
      <alignment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right" vertical="center" wrapText="1"/>
    </xf>
    <xf numFmtId="8" fontId="12" fillId="2" borderId="11" xfId="0" applyNumberFormat="1" applyFont="1" applyFill="1" applyBorder="1" applyAlignment="1">
      <alignment horizontal="right" vertical="center" wrapText="1"/>
    </xf>
    <xf numFmtId="164" fontId="12" fillId="2" borderId="2" xfId="0" applyNumberFormat="1" applyFont="1" applyFill="1" applyBorder="1" applyAlignment="1">
      <alignment horizontal="right" vertical="center" wrapText="1"/>
    </xf>
    <xf numFmtId="8" fontId="12" fillId="2" borderId="2" xfId="0" applyNumberFormat="1" applyFont="1" applyFill="1" applyBorder="1" applyAlignment="1">
      <alignment horizontal="right" vertical="center" wrapText="1"/>
    </xf>
    <xf numFmtId="8" fontId="12" fillId="2" borderId="17" xfId="0" applyNumberFormat="1" applyFont="1" applyFill="1" applyBorder="1" applyAlignment="1">
      <alignment horizontal="right" vertical="center" wrapText="1"/>
    </xf>
    <xf numFmtId="0" fontId="12" fillId="2" borderId="6" xfId="0" applyFont="1" applyFill="1" applyBorder="1" applyAlignment="1">
      <alignment vertical="center" wrapText="1"/>
    </xf>
    <xf numFmtId="164" fontId="12" fillId="2" borderId="6" xfId="0" applyNumberFormat="1" applyFont="1" applyFill="1" applyBorder="1" applyAlignment="1">
      <alignment horizontal="right" vertical="center" wrapText="1"/>
    </xf>
    <xf numFmtId="0" fontId="12" fillId="2" borderId="9" xfId="0" applyFont="1" applyFill="1" applyBorder="1" applyAlignment="1">
      <alignment vertical="center" wrapText="1"/>
    </xf>
    <xf numFmtId="164" fontId="12" fillId="2" borderId="9" xfId="0" applyNumberFormat="1" applyFont="1" applyFill="1" applyBorder="1" applyAlignment="1">
      <alignment horizontal="right" vertical="center" wrapText="1"/>
    </xf>
    <xf numFmtId="0" fontId="12" fillId="2" borderId="10" xfId="0" applyFont="1" applyFill="1" applyBorder="1" applyAlignment="1">
      <alignment horizontal="right" vertical="center" wrapText="1"/>
    </xf>
    <xf numFmtId="8" fontId="12" fillId="2" borderId="9" xfId="0" applyNumberFormat="1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right" vertical="center" wrapText="1"/>
    </xf>
    <xf numFmtId="0" fontId="12" fillId="2" borderId="8" xfId="0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horizontal="right" vertical="center" wrapText="1"/>
    </xf>
    <xf numFmtId="0" fontId="12" fillId="2" borderId="8" xfId="0" applyFont="1" applyFill="1" applyBorder="1" applyAlignment="1">
      <alignment horizontal="right" vertical="center" wrapText="1"/>
    </xf>
    <xf numFmtId="0" fontId="12" fillId="2" borderId="16" xfId="0" applyFont="1" applyFill="1" applyBorder="1" applyAlignment="1">
      <alignment vertical="center" wrapText="1"/>
    </xf>
    <xf numFmtId="164" fontId="12" fillId="2" borderId="16" xfId="0" applyNumberFormat="1" applyFont="1" applyFill="1" applyBorder="1" applyAlignment="1">
      <alignment horizontal="right" vertical="center" wrapText="1"/>
    </xf>
    <xf numFmtId="0" fontId="12" fillId="2" borderId="16" xfId="0" applyFont="1" applyFill="1" applyBorder="1" applyAlignment="1">
      <alignment horizontal="right" vertical="center" wrapText="1"/>
    </xf>
    <xf numFmtId="0" fontId="22" fillId="2" borderId="0" xfId="0" applyFont="1" applyFill="1" applyBorder="1" applyAlignment="1">
      <alignment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164" fontId="23" fillId="0" borderId="1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3" fillId="0" borderId="16" xfId="0" applyFont="1" applyBorder="1" applyAlignment="1">
      <alignment horizontal="justify" vertical="center" wrapText="1"/>
    </xf>
    <xf numFmtId="8" fontId="23" fillId="0" borderId="16" xfId="0" applyNumberFormat="1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justify" vertical="center" wrapText="1"/>
    </xf>
    <xf numFmtId="164" fontId="23" fillId="0" borderId="15" xfId="0" applyNumberFormat="1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justify" vertical="center" wrapText="1"/>
    </xf>
    <xf numFmtId="164" fontId="23" fillId="0" borderId="17" xfId="0" applyNumberFormat="1" applyFont="1" applyBorder="1" applyAlignment="1">
      <alignment horizontal="center" vertical="center" wrapText="1"/>
    </xf>
    <xf numFmtId="8" fontId="23" fillId="0" borderId="17" xfId="0" applyNumberFormat="1" applyFont="1" applyBorder="1" applyAlignment="1">
      <alignment horizontal="center" vertical="center" wrapText="1"/>
    </xf>
    <xf numFmtId="0" fontId="25" fillId="2" borderId="0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vertical="center" wrapText="1"/>
    </xf>
    <xf numFmtId="8" fontId="7" fillId="2" borderId="17" xfId="0" applyNumberFormat="1" applyFont="1" applyFill="1" applyBorder="1" applyAlignment="1">
      <alignment vertical="center" wrapText="1"/>
    </xf>
    <xf numFmtId="8" fontId="7" fillId="2" borderId="0" xfId="0" applyNumberFormat="1" applyFont="1" applyFill="1" applyBorder="1" applyAlignment="1">
      <alignment vertical="center" wrapText="1"/>
    </xf>
    <xf numFmtId="164" fontId="7" fillId="2" borderId="17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164" fontId="6" fillId="2" borderId="3" xfId="0" applyNumberFormat="1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164" fontId="7" fillId="2" borderId="25" xfId="0" applyNumberFormat="1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164" fontId="7" fillId="2" borderId="26" xfId="0" applyNumberFormat="1" applyFont="1" applyFill="1" applyBorder="1" applyAlignment="1">
      <alignment vertical="center" wrapText="1"/>
    </xf>
    <xf numFmtId="0" fontId="7" fillId="2" borderId="26" xfId="0" applyFont="1" applyFill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  <xf numFmtId="164" fontId="23" fillId="0" borderId="17" xfId="0" applyNumberFormat="1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12" fillId="0" borderId="10" xfId="0" applyFont="1" applyBorder="1" applyAlignment="1">
      <alignment vertical="center"/>
    </xf>
    <xf numFmtId="0" fontId="12" fillId="0" borderId="9" xfId="0" applyFont="1" applyBorder="1" applyAlignment="1">
      <alignment vertical="center" wrapText="1"/>
    </xf>
    <xf numFmtId="164" fontId="12" fillId="0" borderId="17" xfId="0" applyNumberFormat="1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2" fillId="0" borderId="6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164" fontId="12" fillId="0" borderId="17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164" fontId="12" fillId="0" borderId="17" xfId="0" applyNumberFormat="1" applyFont="1" applyBorder="1" applyAlignment="1">
      <alignment vertical="center" wrapText="1"/>
    </xf>
    <xf numFmtId="6" fontId="23" fillId="0" borderId="0" xfId="0" applyNumberFormat="1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6" fontId="23" fillId="0" borderId="0" xfId="0" applyNumberFormat="1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3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12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17" xfId="0" applyFont="1" applyBorder="1" applyAlignment="1">
      <alignment vertical="center" wrapText="1"/>
    </xf>
    <xf numFmtId="0" fontId="12" fillId="2" borderId="28" xfId="0" applyFont="1" applyFill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24" xfId="0" applyFont="1" applyBorder="1" applyAlignment="1">
      <alignment vertical="center" wrapText="1"/>
    </xf>
    <xf numFmtId="164" fontId="12" fillId="0" borderId="3" xfId="0" applyNumberFormat="1" applyFont="1" applyBorder="1" applyAlignment="1">
      <alignment vertical="center" wrapText="1"/>
    </xf>
    <xf numFmtId="0" fontId="12" fillId="0" borderId="17" xfId="0" applyFont="1" applyBorder="1" applyAlignment="1">
      <alignment horizontal="justify" vertical="center" wrapText="1"/>
    </xf>
    <xf numFmtId="0" fontId="23" fillId="0" borderId="12" xfId="0" applyFont="1" applyBorder="1" applyAlignment="1">
      <alignment horizontal="justify" vertical="center" wrapText="1"/>
    </xf>
    <xf numFmtId="0" fontId="12" fillId="0" borderId="15" xfId="0" applyFont="1" applyBorder="1" applyAlignment="1">
      <alignment horizontal="justify" vertical="center" wrapText="1"/>
    </xf>
    <xf numFmtId="164" fontId="12" fillId="0" borderId="15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justify" vertical="center" wrapText="1"/>
    </xf>
    <xf numFmtId="0" fontId="12" fillId="0" borderId="17" xfId="0" applyFont="1" applyBorder="1" applyAlignment="1">
      <alignment horizontal="right" vertical="center" wrapText="1"/>
    </xf>
    <xf numFmtId="16" fontId="23" fillId="0" borderId="10" xfId="0" applyNumberFormat="1" applyFont="1" applyBorder="1" applyAlignment="1">
      <alignment horizontal="justify" vertical="center" wrapText="1"/>
    </xf>
    <xf numFmtId="0" fontId="23" fillId="0" borderId="10" xfId="0" applyFont="1" applyBorder="1" applyAlignment="1">
      <alignment horizontal="justify" vertical="center" wrapText="1"/>
    </xf>
    <xf numFmtId="0" fontId="23" fillId="0" borderId="6" xfId="0" applyFont="1" applyBorder="1" applyAlignment="1">
      <alignment vertical="center" wrapText="1"/>
    </xf>
    <xf numFmtId="0" fontId="12" fillId="0" borderId="16" xfId="0" applyFont="1" applyBorder="1" applyAlignment="1">
      <alignment horizontal="justify" vertical="center" wrapText="1"/>
    </xf>
    <xf numFmtId="164" fontId="12" fillId="0" borderId="16" xfId="0" applyNumberFormat="1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  <xf numFmtId="0" fontId="7" fillId="0" borderId="17" xfId="0" applyFont="1" applyBorder="1" applyAlignment="1">
      <alignment vertical="center" wrapText="1"/>
    </xf>
    <xf numFmtId="164" fontId="7" fillId="0" borderId="17" xfId="0" applyNumberFormat="1" applyFont="1" applyBorder="1" applyAlignment="1">
      <alignment horizontal="justify" vertical="center" wrapText="1"/>
    </xf>
    <xf numFmtId="164" fontId="7" fillId="0" borderId="17" xfId="0" applyNumberFormat="1" applyFont="1" applyBorder="1" applyAlignment="1">
      <alignment horizontal="right" vertical="center" wrapText="1"/>
    </xf>
    <xf numFmtId="0" fontId="7" fillId="0" borderId="24" xfId="0" applyFont="1" applyBorder="1" applyAlignment="1">
      <alignment vertical="center" wrapText="1"/>
    </xf>
    <xf numFmtId="164" fontId="7" fillId="0" borderId="24" xfId="0" applyNumberFormat="1" applyFont="1" applyBorder="1" applyAlignment="1">
      <alignment horizontal="justify" vertical="center" wrapText="1"/>
    </xf>
    <xf numFmtId="16" fontId="23" fillId="0" borderId="19" xfId="0" applyNumberFormat="1" applyFont="1" applyBorder="1" applyAlignment="1">
      <alignment vertical="center" wrapText="1"/>
    </xf>
    <xf numFmtId="164" fontId="23" fillId="0" borderId="19" xfId="0" applyNumberFormat="1" applyFont="1" applyBorder="1" applyAlignment="1">
      <alignment horizontal="right" vertical="center" wrapText="1"/>
    </xf>
    <xf numFmtId="16" fontId="23" fillId="0" borderId="17" xfId="0" applyNumberFormat="1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164" fontId="23" fillId="0" borderId="17" xfId="0" applyNumberFormat="1" applyFont="1" applyBorder="1" applyAlignment="1">
      <alignment horizontal="right" vertical="center" wrapText="1"/>
    </xf>
    <xf numFmtId="16" fontId="23" fillId="0" borderId="12" xfId="0" applyNumberFormat="1" applyFont="1" applyBorder="1" applyAlignment="1">
      <alignment horizontal="justify" vertical="center" wrapText="1"/>
    </xf>
    <xf numFmtId="0" fontId="23" fillId="0" borderId="1" xfId="0" applyFont="1" applyBorder="1" applyAlignment="1">
      <alignment vertical="center" wrapText="1"/>
    </xf>
    <xf numFmtId="164" fontId="23" fillId="0" borderId="12" xfId="0" applyNumberFormat="1" applyFont="1" applyBorder="1" applyAlignment="1">
      <alignment horizontal="justify" vertical="center" wrapText="1"/>
    </xf>
    <xf numFmtId="16" fontId="23" fillId="0" borderId="1" xfId="0" applyNumberFormat="1" applyFont="1" applyBorder="1" applyAlignment="1">
      <alignment horizontal="justify" vertical="center" wrapText="1"/>
    </xf>
    <xf numFmtId="164" fontId="23" fillId="0" borderId="1" xfId="0" applyNumberFormat="1" applyFont="1" applyBorder="1" applyAlignment="1">
      <alignment horizontal="justify" vertical="center" wrapText="1"/>
    </xf>
    <xf numFmtId="16" fontId="23" fillId="0" borderId="17" xfId="0" applyNumberFormat="1" applyFont="1" applyBorder="1" applyAlignment="1">
      <alignment horizontal="justify" vertical="center" wrapText="1"/>
    </xf>
    <xf numFmtId="164" fontId="23" fillId="0" borderId="4" xfId="0" applyNumberFormat="1" applyFont="1" applyBorder="1" applyAlignment="1">
      <alignment horizontal="justify" vertical="center" wrapText="1"/>
    </xf>
    <xf numFmtId="8" fontId="23" fillId="0" borderId="4" xfId="0" applyNumberFormat="1" applyFont="1" applyBorder="1" applyAlignment="1">
      <alignment horizontal="justify" vertical="center" wrapText="1"/>
    </xf>
    <xf numFmtId="0" fontId="23" fillId="0" borderId="12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164" fontId="7" fillId="0" borderId="15" xfId="0" applyNumberFormat="1" applyFont="1" applyBorder="1" applyAlignment="1">
      <alignment horizontal="justify" vertical="center" wrapText="1"/>
    </xf>
    <xf numFmtId="8" fontId="7" fillId="0" borderId="15" xfId="0" applyNumberFormat="1" applyFont="1" applyBorder="1" applyAlignment="1">
      <alignment horizontal="justify" vertical="center" wrapText="1"/>
    </xf>
    <xf numFmtId="0" fontId="7" fillId="0" borderId="10" xfId="0" applyFont="1" applyBorder="1" applyAlignment="1">
      <alignment vertical="center" wrapText="1"/>
    </xf>
    <xf numFmtId="164" fontId="7" fillId="0" borderId="16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23" fillId="0" borderId="10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164" fontId="23" fillId="0" borderId="16" xfId="0" applyNumberFormat="1" applyFont="1" applyBorder="1" applyAlignment="1">
      <alignment vertical="center" wrapText="1"/>
    </xf>
    <xf numFmtId="164" fontId="23" fillId="0" borderId="16" xfId="0" applyNumberFormat="1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23" fillId="0" borderId="15" xfId="0" applyFont="1" applyBorder="1" applyAlignment="1">
      <alignment vertical="center"/>
    </xf>
    <xf numFmtId="164" fontId="23" fillId="0" borderId="15" xfId="0" applyNumberFormat="1" applyFont="1" applyBorder="1" applyAlignment="1">
      <alignment vertical="center"/>
    </xf>
    <xf numFmtId="0" fontId="23" fillId="0" borderId="17" xfId="0" applyFont="1" applyBorder="1" applyAlignment="1">
      <alignment vertical="center"/>
    </xf>
    <xf numFmtId="164" fontId="23" fillId="0" borderId="17" xfId="0" applyNumberFormat="1" applyFont="1" applyBorder="1" applyAlignment="1">
      <alignment vertical="center"/>
    </xf>
    <xf numFmtId="0" fontId="14" fillId="0" borderId="17" xfId="0" applyFont="1" applyBorder="1" applyAlignment="1">
      <alignment horizontal="justify" vertical="center" wrapText="1"/>
    </xf>
    <xf numFmtId="0" fontId="23" fillId="0" borderId="5" xfId="0" applyFont="1" applyBorder="1" applyAlignment="1">
      <alignment horizontal="left" vertical="center" wrapText="1"/>
    </xf>
    <xf numFmtId="164" fontId="14" fillId="0" borderId="17" xfId="0" applyNumberFormat="1" applyFont="1" applyBorder="1" applyAlignment="1">
      <alignment horizontal="right" vertical="center" wrapText="1"/>
    </xf>
    <xf numFmtId="6" fontId="23" fillId="0" borderId="17" xfId="0" applyNumberFormat="1" applyFont="1" applyBorder="1" applyAlignment="1">
      <alignment horizontal="center" vertical="center" wrapText="1"/>
    </xf>
    <xf numFmtId="6" fontId="23" fillId="0" borderId="0" xfId="0" applyNumberFormat="1" applyFont="1" applyBorder="1" applyAlignment="1">
      <alignment horizontal="center" vertical="center" wrapText="1"/>
    </xf>
    <xf numFmtId="0" fontId="23" fillId="0" borderId="8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justify" vertical="center" wrapText="1"/>
    </xf>
    <xf numFmtId="164" fontId="14" fillId="0" borderId="0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23" fillId="0" borderId="17" xfId="0" applyFont="1" applyBorder="1" applyAlignment="1">
      <alignment horizontal="left" vertical="center" wrapText="1"/>
    </xf>
    <xf numFmtId="164" fontId="23" fillId="0" borderId="17" xfId="0" applyNumberFormat="1" applyFont="1" applyBorder="1" applyAlignment="1">
      <alignment horizontal="left" vertical="center" wrapText="1"/>
    </xf>
    <xf numFmtId="164" fontId="3" fillId="0" borderId="17" xfId="0" applyNumberFormat="1" applyFont="1" applyBorder="1"/>
    <xf numFmtId="0" fontId="3" fillId="0" borderId="17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justify" vertical="center"/>
    </xf>
    <xf numFmtId="0" fontId="14" fillId="0" borderId="0" xfId="0" applyFont="1" applyAlignment="1">
      <alignment vertical="center"/>
    </xf>
    <xf numFmtId="0" fontId="2" fillId="3" borderId="1" xfId="0" applyFont="1" applyFill="1" applyBorder="1" applyAlignment="1">
      <alignment horizontal="right" vertical="center" wrapText="1"/>
    </xf>
    <xf numFmtId="0" fontId="2" fillId="2" borderId="2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right" vertical="center" wrapText="1"/>
    </xf>
    <xf numFmtId="164" fontId="2" fillId="2" borderId="17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justify" vertical="center" wrapText="1"/>
    </xf>
    <xf numFmtId="8" fontId="2" fillId="2" borderId="17" xfId="0" applyNumberFormat="1" applyFont="1" applyFill="1" applyBorder="1" applyAlignment="1">
      <alignment vertical="center" wrapText="1"/>
    </xf>
    <xf numFmtId="164" fontId="2" fillId="2" borderId="13" xfId="0" applyNumberFormat="1" applyFont="1" applyFill="1" applyBorder="1" applyAlignment="1">
      <alignment horizontal="right" vertical="center" wrapText="1"/>
    </xf>
    <xf numFmtId="0" fontId="2" fillId="2" borderId="2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right" vertical="center" wrapText="1"/>
    </xf>
    <xf numFmtId="0" fontId="2" fillId="2" borderId="28" xfId="0" applyFont="1" applyFill="1" applyBorder="1" applyAlignment="1">
      <alignment horizontal="right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16" fontId="12" fillId="2" borderId="2" xfId="0" applyNumberFormat="1" applyFont="1" applyFill="1" applyBorder="1" applyAlignment="1">
      <alignment horizontal="left" vertical="center" wrapText="1" inden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6" fontId="12" fillId="2" borderId="17" xfId="0" applyNumberFormat="1" applyFont="1" applyFill="1" applyBorder="1" applyAlignment="1">
      <alignment horizontal="righ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31" xfId="0" applyFont="1" applyFill="1" applyBorder="1" applyAlignment="1">
      <alignment horizontal="right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16" fontId="12" fillId="2" borderId="2" xfId="0" applyNumberFormat="1" applyFont="1" applyFill="1" applyBorder="1" applyAlignment="1">
      <alignment horizontal="center" vertical="center" wrapText="1"/>
    </xf>
    <xf numFmtId="0" fontId="27" fillId="0" borderId="0" xfId="0" applyFont="1"/>
    <xf numFmtId="0" fontId="28" fillId="0" borderId="0" xfId="0" applyFont="1" applyAlignment="1">
      <alignment vertical="center"/>
    </xf>
    <xf numFmtId="164" fontId="27" fillId="0" borderId="0" xfId="0" applyNumberFormat="1" applyFont="1"/>
    <xf numFmtId="0" fontId="18" fillId="0" borderId="0" xfId="0" applyFont="1" applyAlignment="1">
      <alignment vertical="center"/>
    </xf>
    <xf numFmtId="16" fontId="23" fillId="2" borderId="17" xfId="0" applyNumberFormat="1" applyFont="1" applyFill="1" applyBorder="1" applyAlignment="1">
      <alignment horizontal="center" vertical="center" wrapText="1"/>
    </xf>
    <xf numFmtId="164" fontId="23" fillId="2" borderId="17" xfId="0" applyNumberFormat="1" applyFont="1" applyFill="1" applyBorder="1" applyAlignment="1">
      <alignment vertical="center" wrapText="1"/>
    </xf>
    <xf numFmtId="49" fontId="23" fillId="2" borderId="17" xfId="0" applyNumberFormat="1" applyFont="1" applyFill="1" applyBorder="1" applyAlignment="1">
      <alignment vertical="center" wrapText="1"/>
    </xf>
    <xf numFmtId="164" fontId="23" fillId="2" borderId="17" xfId="0" applyNumberFormat="1" applyFont="1" applyFill="1" applyBorder="1" applyAlignment="1">
      <alignment horizontal="justify" vertical="center" wrapText="1"/>
    </xf>
    <xf numFmtId="0" fontId="23" fillId="2" borderId="17" xfId="0" applyFont="1" applyFill="1" applyBorder="1" applyAlignment="1">
      <alignment horizontal="left" vertical="center" wrapText="1" indent="2"/>
    </xf>
    <xf numFmtId="0" fontId="29" fillId="0" borderId="0" xfId="0" applyFont="1"/>
    <xf numFmtId="0" fontId="23" fillId="2" borderId="17" xfId="0" applyFont="1" applyFill="1" applyBorder="1" applyAlignment="1">
      <alignment horizontal="justify" vertical="center" wrapText="1"/>
    </xf>
    <xf numFmtId="0" fontId="27" fillId="0" borderId="17" xfId="0" applyFont="1" applyBorder="1" applyAlignment="1">
      <alignment wrapText="1"/>
    </xf>
    <xf numFmtId="0" fontId="23" fillId="0" borderId="0" xfId="0" applyFont="1" applyAlignment="1">
      <alignment horizontal="left" vertical="center" indent="15"/>
    </xf>
    <xf numFmtId="164" fontId="18" fillId="0" borderId="15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 indent="15"/>
    </xf>
    <xf numFmtId="0" fontId="23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vertical="center" wrapText="1"/>
    </xf>
    <xf numFmtId="164" fontId="23" fillId="2" borderId="0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164" fontId="23" fillId="2" borderId="17" xfId="0" applyNumberFormat="1" applyFont="1" applyFill="1" applyBorder="1" applyAlignment="1">
      <alignment horizontal="center" vertical="center" wrapText="1"/>
    </xf>
    <xf numFmtId="6" fontId="23" fillId="2" borderId="17" xfId="0" applyNumberFormat="1" applyFont="1" applyFill="1" applyBorder="1" applyAlignment="1">
      <alignment horizontal="right" vertical="center" wrapText="1"/>
    </xf>
    <xf numFmtId="8" fontId="23" fillId="2" borderId="17" xfId="0" applyNumberFormat="1" applyFont="1" applyFill="1" applyBorder="1" applyAlignment="1">
      <alignment vertical="center" wrapText="1"/>
    </xf>
    <xf numFmtId="164" fontId="23" fillId="2" borderId="25" xfId="0" applyNumberFormat="1" applyFont="1" applyFill="1" applyBorder="1" applyAlignment="1">
      <alignment vertical="center" wrapText="1"/>
    </xf>
    <xf numFmtId="164" fontId="23" fillId="2" borderId="26" xfId="0" applyNumberFormat="1" applyFont="1" applyFill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23" fillId="0" borderId="24" xfId="0" applyFont="1" applyBorder="1" applyAlignment="1">
      <alignment vertical="center"/>
    </xf>
    <xf numFmtId="0" fontId="23" fillId="2" borderId="28" xfId="0" applyFont="1" applyFill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23" fillId="0" borderId="17" xfId="0" applyFont="1" applyBorder="1" applyAlignment="1">
      <alignment horizontal="right" vertical="center" wrapText="1"/>
    </xf>
    <xf numFmtId="164" fontId="23" fillId="0" borderId="17" xfId="0" applyNumberFormat="1" applyFont="1" applyBorder="1" applyAlignment="1">
      <alignment horizontal="justify" vertical="center" wrapText="1"/>
    </xf>
    <xf numFmtId="0" fontId="23" fillId="0" borderId="10" xfId="0" applyFont="1" applyBorder="1" applyAlignment="1">
      <alignment vertical="center" wrapText="1"/>
    </xf>
    <xf numFmtId="0" fontId="23" fillId="0" borderId="0" xfId="0" applyFont="1" applyBorder="1" applyAlignment="1">
      <alignment horizontal="justify" vertical="center" wrapText="1"/>
    </xf>
    <xf numFmtId="164" fontId="23" fillId="0" borderId="0" xfId="0" applyNumberFormat="1" applyFont="1" applyBorder="1" applyAlignment="1">
      <alignment horizontal="right" vertical="center" wrapText="1"/>
    </xf>
    <xf numFmtId="164" fontId="27" fillId="0" borderId="17" xfId="0" applyNumberFormat="1" applyFont="1" applyBorder="1"/>
    <xf numFmtId="0" fontId="23" fillId="2" borderId="32" xfId="0" applyFont="1" applyFill="1" applyBorder="1" applyAlignment="1">
      <alignment vertical="center" wrapText="1"/>
    </xf>
    <xf numFmtId="0" fontId="18" fillId="0" borderId="15" xfId="0" applyFont="1" applyBorder="1" applyAlignment="1">
      <alignment horizontal="justify" vertical="center" wrapText="1"/>
    </xf>
    <xf numFmtId="0" fontId="18" fillId="0" borderId="17" xfId="0" applyFont="1" applyBorder="1" applyAlignment="1">
      <alignment vertical="center" wrapText="1"/>
    </xf>
    <xf numFmtId="0" fontId="18" fillId="0" borderId="17" xfId="0" applyFont="1" applyBorder="1" applyAlignment="1">
      <alignment horizontal="justify" vertical="center" wrapText="1"/>
    </xf>
    <xf numFmtId="164" fontId="23" fillId="0" borderId="0" xfId="0" applyNumberFormat="1" applyFont="1" applyBorder="1" applyAlignment="1">
      <alignment horizontal="justify" vertical="center" wrapText="1"/>
    </xf>
    <xf numFmtId="164" fontId="23" fillId="0" borderId="0" xfId="0" applyNumberFormat="1" applyFont="1" applyBorder="1" applyAlignment="1">
      <alignment vertical="center"/>
    </xf>
    <xf numFmtId="0" fontId="28" fillId="0" borderId="17" xfId="0" applyFont="1" applyBorder="1" applyAlignment="1">
      <alignment horizontal="left" vertical="center" wrapText="1"/>
    </xf>
    <xf numFmtId="0" fontId="23" fillId="0" borderId="25" xfId="0" applyFont="1" applyBorder="1" applyAlignment="1">
      <alignment horizontal="left" vertical="center" wrapText="1"/>
    </xf>
    <xf numFmtId="0" fontId="27" fillId="0" borderId="25" xfId="0" applyFont="1" applyBorder="1" applyAlignment="1">
      <alignment vertical="center"/>
    </xf>
    <xf numFmtId="0" fontId="23" fillId="0" borderId="25" xfId="0" applyFont="1" applyBorder="1" applyAlignment="1">
      <alignment vertical="center"/>
    </xf>
    <xf numFmtId="0" fontId="27" fillId="0" borderId="0" xfId="0" applyFont="1" applyBorder="1"/>
    <xf numFmtId="164" fontId="27" fillId="0" borderId="24" xfId="0" applyNumberFormat="1" applyFont="1" applyBorder="1"/>
    <xf numFmtId="0" fontId="18" fillId="0" borderId="0" xfId="0" applyFont="1" applyAlignment="1">
      <alignment vertical="center" wrapText="1"/>
    </xf>
    <xf numFmtId="164" fontId="23" fillId="0" borderId="13" xfId="0" applyNumberFormat="1" applyFont="1" applyBorder="1" applyAlignment="1">
      <alignment horizontal="justify"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23" fillId="2" borderId="24" xfId="0" applyFont="1" applyFill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horizontal="left" vertical="center" wrapText="1"/>
    </xf>
    <xf numFmtId="0" fontId="26" fillId="0" borderId="0" xfId="0" applyFont="1" applyAlignment="1">
      <alignment horizontal="center" wrapText="1"/>
    </xf>
    <xf numFmtId="0" fontId="18" fillId="0" borderId="7" xfId="0" applyFont="1" applyBorder="1" applyAlignment="1">
      <alignment horizontal="center" vertical="center"/>
    </xf>
    <xf numFmtId="0" fontId="23" fillId="2" borderId="17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vertical="center" wrapText="1"/>
    </xf>
    <xf numFmtId="0" fontId="28" fillId="2" borderId="17" xfId="0" applyFont="1" applyFill="1" applyBorder="1" applyAlignment="1">
      <alignment horizontal="left" vertical="center" wrapText="1"/>
    </xf>
    <xf numFmtId="0" fontId="30" fillId="2" borderId="17" xfId="0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vertical="center"/>
    </xf>
    <xf numFmtId="0" fontId="23" fillId="0" borderId="17" xfId="0" applyFont="1" applyBorder="1" applyAlignment="1">
      <alignment horizontal="justify" vertical="center" wrapText="1"/>
    </xf>
    <xf numFmtId="0" fontId="28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3" fillId="0" borderId="17" xfId="0" applyFont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8" fontId="23" fillId="0" borderId="17" xfId="0" applyNumberFormat="1" applyFont="1" applyBorder="1" applyAlignment="1">
      <alignment horizontal="right" vertical="center" wrapText="1"/>
    </xf>
    <xf numFmtId="8" fontId="23" fillId="0" borderId="17" xfId="0" applyNumberFormat="1" applyFont="1" applyBorder="1" applyAlignment="1">
      <alignment horizontal="justify" vertical="center" wrapText="1"/>
    </xf>
    <xf numFmtId="8" fontId="23" fillId="0" borderId="17" xfId="0" applyNumberFormat="1" applyFont="1" applyBorder="1" applyAlignment="1">
      <alignment vertical="center"/>
    </xf>
    <xf numFmtId="0" fontId="18" fillId="2" borderId="17" xfId="0" applyFont="1" applyFill="1" applyBorder="1" applyAlignment="1">
      <alignment vertical="center" wrapText="1"/>
    </xf>
    <xf numFmtId="164" fontId="18" fillId="0" borderId="24" xfId="0" applyNumberFormat="1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right" vertical="center"/>
    </xf>
    <xf numFmtId="0" fontId="18" fillId="2" borderId="24" xfId="0" applyFont="1" applyFill="1" applyBorder="1" applyAlignment="1">
      <alignment horizontal="center" vertical="center" wrapText="1"/>
    </xf>
    <xf numFmtId="164" fontId="23" fillId="2" borderId="17" xfId="0" applyNumberFormat="1" applyFont="1" applyFill="1" applyBorder="1" applyAlignment="1">
      <alignment horizontal="right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29" fillId="0" borderId="0" xfId="0" applyFont="1" applyBorder="1"/>
    <xf numFmtId="0" fontId="18" fillId="0" borderId="24" xfId="0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28" fillId="0" borderId="12" xfId="0" applyFont="1" applyBorder="1" applyAlignment="1">
      <alignment vertical="center"/>
    </xf>
    <xf numFmtId="0" fontId="28" fillId="0" borderId="15" xfId="0" applyFont="1" applyBorder="1" applyAlignment="1">
      <alignment vertical="center"/>
    </xf>
    <xf numFmtId="0" fontId="18" fillId="0" borderId="24" xfId="0" applyFont="1" applyBorder="1" applyAlignment="1">
      <alignment horizontal="justify" vertical="center" wrapText="1"/>
    </xf>
    <xf numFmtId="0" fontId="18" fillId="0" borderId="32" xfId="0" applyFont="1" applyBorder="1" applyAlignment="1">
      <alignment vertical="center" wrapText="1"/>
    </xf>
    <xf numFmtId="164" fontId="23" fillId="0" borderId="17" xfId="0" applyNumberFormat="1" applyFont="1" applyBorder="1" applyAlignment="1">
      <alignment horizontal="right" vertical="center" wrapText="1"/>
    </xf>
    <xf numFmtId="164" fontId="23" fillId="0" borderId="24" xfId="0" applyNumberFormat="1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right" vertical="center" wrapText="1"/>
    </xf>
    <xf numFmtId="0" fontId="23" fillId="2" borderId="0" xfId="0" applyFont="1" applyFill="1" applyBorder="1" applyAlignment="1">
      <alignment horizontal="left" vertical="center" wrapText="1" indent="1"/>
    </xf>
    <xf numFmtId="164" fontId="23" fillId="2" borderId="0" xfId="0" applyNumberFormat="1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horizontal="left" vertical="center" wrapText="1" indent="1"/>
    </xf>
    <xf numFmtId="0" fontId="23" fillId="3" borderId="17" xfId="0" applyFont="1" applyFill="1" applyBorder="1" applyAlignment="1">
      <alignment horizontal="center" vertical="center" wrapText="1"/>
    </xf>
    <xf numFmtId="0" fontId="23" fillId="3" borderId="17" xfId="0" applyFont="1" applyFill="1" applyBorder="1" applyAlignment="1">
      <alignment vertical="center" wrapText="1"/>
    </xf>
    <xf numFmtId="164" fontId="23" fillId="3" borderId="17" xfId="0" applyNumberFormat="1" applyFont="1" applyFill="1" applyBorder="1" applyAlignment="1">
      <alignment horizontal="right" vertical="center" wrapText="1"/>
    </xf>
    <xf numFmtId="0" fontId="23" fillId="3" borderId="17" xfId="0" applyFont="1" applyFill="1" applyBorder="1" applyAlignment="1">
      <alignment horizontal="right" vertical="center" wrapText="1"/>
    </xf>
    <xf numFmtId="164" fontId="18" fillId="2" borderId="17" xfId="0" applyNumberFormat="1" applyFont="1" applyFill="1" applyBorder="1" applyAlignment="1">
      <alignment horizontal="center" vertical="center" wrapText="1"/>
    </xf>
    <xf numFmtId="16" fontId="23" fillId="2" borderId="17" xfId="0" applyNumberFormat="1" applyFont="1" applyFill="1" applyBorder="1" applyAlignment="1">
      <alignment horizontal="left" vertical="center" wrapText="1" indent="1"/>
    </xf>
    <xf numFmtId="0" fontId="23" fillId="2" borderId="17" xfId="0" applyFont="1" applyFill="1" applyBorder="1" applyAlignment="1">
      <alignment horizontal="left" vertical="center" wrapText="1" indent="1"/>
    </xf>
    <xf numFmtId="0" fontId="23" fillId="0" borderId="17" xfId="0" applyFont="1" applyBorder="1" applyAlignment="1">
      <alignment horizontal="left" vertical="center" wrapText="1"/>
    </xf>
    <xf numFmtId="0" fontId="23" fillId="0" borderId="2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0" fontId="23" fillId="0" borderId="28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3" fillId="0" borderId="11" xfId="0" applyFont="1" applyBorder="1" applyAlignment="1">
      <alignment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29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23" fillId="0" borderId="6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7" fillId="0" borderId="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21" fillId="2" borderId="6" xfId="0" applyFont="1" applyFill="1" applyBorder="1" applyAlignment="1">
      <alignment vertical="center" wrapText="1"/>
    </xf>
    <xf numFmtId="0" fontId="21" fillId="2" borderId="7" xfId="0" applyFont="1" applyFill="1" applyBorder="1" applyAlignment="1">
      <alignment vertical="center" wrapText="1"/>
    </xf>
    <xf numFmtId="0" fontId="21" fillId="2" borderId="8" xfId="0" applyFont="1" applyFill="1" applyBorder="1" applyAlignment="1">
      <alignment vertical="center" wrapText="1"/>
    </xf>
    <xf numFmtId="0" fontId="23" fillId="0" borderId="22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right" vertical="center" wrapText="1"/>
    </xf>
    <xf numFmtId="0" fontId="12" fillId="2" borderId="17" xfId="0" applyFont="1" applyFill="1" applyBorder="1" applyAlignment="1">
      <alignment horizontal="left" vertical="center" wrapText="1"/>
    </xf>
    <xf numFmtId="164" fontId="12" fillId="2" borderId="15" xfId="0" applyNumberFormat="1" applyFont="1" applyFill="1" applyBorder="1" applyAlignment="1">
      <alignment horizontal="right" vertical="center" wrapText="1"/>
    </xf>
    <xf numFmtId="164" fontId="12" fillId="2" borderId="16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 indent="15"/>
    </xf>
    <xf numFmtId="0" fontId="5" fillId="2" borderId="7" xfId="0" applyFont="1" applyFill="1" applyBorder="1" applyAlignment="1">
      <alignment horizontal="left" vertical="center" wrapText="1" indent="15"/>
    </xf>
    <xf numFmtId="0" fontId="5" fillId="2" borderId="8" xfId="0" applyFont="1" applyFill="1" applyBorder="1" applyAlignment="1">
      <alignment horizontal="left" vertical="center" wrapText="1" indent="15"/>
    </xf>
    <xf numFmtId="0" fontId="2" fillId="2" borderId="1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center"/>
    </xf>
    <xf numFmtId="8" fontId="14" fillId="0" borderId="1" xfId="0" applyNumberFormat="1" applyFont="1" applyBorder="1" applyAlignment="1">
      <alignment horizontal="right" vertical="center"/>
    </xf>
    <xf numFmtId="0" fontId="14" fillId="0" borderId="12" xfId="0" applyFont="1" applyBorder="1" applyAlignment="1">
      <alignment horizontal="right" vertical="center"/>
    </xf>
    <xf numFmtId="0" fontId="14" fillId="0" borderId="10" xfId="0" applyFont="1" applyBorder="1" applyAlignment="1">
      <alignment horizontal="right" vertical="center"/>
    </xf>
    <xf numFmtId="0" fontId="12" fillId="2" borderId="12" xfId="0" applyFont="1" applyFill="1" applyBorder="1" applyAlignment="1">
      <alignment horizontal="right" vertical="center" wrapText="1"/>
    </xf>
    <xf numFmtId="0" fontId="12" fillId="2" borderId="10" xfId="0" applyFont="1" applyFill="1" applyBorder="1" applyAlignment="1">
      <alignment horizontal="right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2" fillId="2" borderId="27" xfId="0" applyFont="1" applyFill="1" applyBorder="1" applyAlignment="1">
      <alignment horizontal="left" vertical="center" wrapText="1"/>
    </xf>
    <xf numFmtId="0" fontId="12" fillId="2" borderId="28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 indent="1"/>
    </xf>
    <xf numFmtId="0" fontId="12" fillId="2" borderId="11" xfId="0" applyFont="1" applyFill="1" applyBorder="1" applyAlignment="1">
      <alignment horizontal="left" vertical="center" wrapText="1" indent="1"/>
    </xf>
    <xf numFmtId="0" fontId="12" fillId="2" borderId="4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right" vertical="center"/>
    </xf>
    <xf numFmtId="2" fontId="14" fillId="0" borderId="12" xfId="0" applyNumberFormat="1" applyFont="1" applyBorder="1" applyAlignment="1">
      <alignment horizontal="right" vertical="center"/>
    </xf>
    <xf numFmtId="2" fontId="14" fillId="0" borderId="10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8" fillId="2" borderId="6" xfId="0" applyFont="1" applyFill="1" applyBorder="1" applyAlignment="1">
      <alignment horizontal="left" vertical="center" wrapText="1" indent="14"/>
    </xf>
    <xf numFmtId="0" fontId="18" fillId="2" borderId="7" xfId="0" applyFont="1" applyFill="1" applyBorder="1" applyAlignment="1">
      <alignment horizontal="left" vertical="center" wrapText="1" indent="14"/>
    </xf>
    <xf numFmtId="0" fontId="18" fillId="2" borderId="8" xfId="0" applyFont="1" applyFill="1" applyBorder="1" applyAlignment="1">
      <alignment horizontal="left" vertical="center" wrapText="1" indent="14"/>
    </xf>
    <xf numFmtId="0" fontId="14" fillId="0" borderId="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right" vertical="center"/>
    </xf>
    <xf numFmtId="164" fontId="14" fillId="0" borderId="12" xfId="0" applyNumberFormat="1" applyFont="1" applyBorder="1" applyAlignment="1">
      <alignment horizontal="right" vertical="center"/>
    </xf>
    <xf numFmtId="164" fontId="14" fillId="0" borderId="10" xfId="0" applyNumberFormat="1" applyFont="1" applyBorder="1" applyAlignment="1">
      <alignment horizontal="right" vertical="center"/>
    </xf>
    <xf numFmtId="0" fontId="18" fillId="2" borderId="17" xfId="0" applyFont="1" applyFill="1" applyBorder="1" applyAlignment="1">
      <alignment horizontal="center" vertical="center" wrapText="1"/>
    </xf>
    <xf numFmtId="164" fontId="23" fillId="2" borderId="17" xfId="0" applyNumberFormat="1" applyFont="1" applyFill="1" applyBorder="1" applyAlignment="1">
      <alignment horizontal="right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justify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64" fontId="23" fillId="0" borderId="17" xfId="0" applyNumberFormat="1" applyFont="1" applyBorder="1" applyAlignment="1">
      <alignment horizontal="right" vertical="center" wrapText="1"/>
    </xf>
    <xf numFmtId="0" fontId="18" fillId="0" borderId="11" xfId="0" applyFont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3" fillId="2" borderId="24" xfId="0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vertical="center"/>
    </xf>
    <xf numFmtId="0" fontId="23" fillId="2" borderId="17" xfId="0" applyFont="1" applyFill="1" applyBorder="1" applyAlignment="1">
      <alignment vertical="center" wrapText="1"/>
    </xf>
    <xf numFmtId="0" fontId="23" fillId="2" borderId="17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right" vertical="center" wrapText="1"/>
    </xf>
    <xf numFmtId="0" fontId="23" fillId="2" borderId="17" xfId="0" applyFont="1" applyFill="1" applyBorder="1" applyAlignment="1">
      <alignment horizontal="left" vertical="center" wrapText="1" inden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wrapText="1"/>
    </xf>
    <xf numFmtId="0" fontId="23" fillId="2" borderId="25" xfId="0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0" fontId="23" fillId="2" borderId="28" xfId="0" applyFont="1" applyFill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8" fontId="23" fillId="0" borderId="24" xfId="0" applyNumberFormat="1" applyFont="1" applyBorder="1" applyAlignment="1">
      <alignment horizontal="center" vertical="center" wrapText="1"/>
    </xf>
    <xf numFmtId="8" fontId="23" fillId="0" borderId="19" xfId="0" applyNumberFormat="1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30" fillId="2" borderId="25" xfId="0" applyFont="1" applyFill="1" applyBorder="1" applyAlignment="1">
      <alignment horizontal="center" vertical="center" wrapText="1"/>
    </xf>
    <xf numFmtId="0" fontId="30" fillId="2" borderId="27" xfId="0" applyFont="1" applyFill="1" applyBorder="1" applyAlignment="1">
      <alignment horizontal="center" vertical="center" wrapText="1"/>
    </xf>
    <xf numFmtId="0" fontId="30" fillId="2" borderId="28" xfId="0" applyFont="1" applyFill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wrapText="1"/>
    </xf>
    <xf numFmtId="0" fontId="28" fillId="2" borderId="25" xfId="0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center" vertical="center" wrapText="1"/>
    </xf>
    <xf numFmtId="0" fontId="28" fillId="2" borderId="28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vertical="center" wrapText="1"/>
    </xf>
    <xf numFmtId="0" fontId="23" fillId="0" borderId="20" xfId="0" applyFont="1" applyBorder="1" applyAlignment="1">
      <alignment vertical="center" wrapText="1"/>
    </xf>
    <xf numFmtId="0" fontId="23" fillId="0" borderId="23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1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164" fontId="23" fillId="2" borderId="24" xfId="0" applyNumberFormat="1" applyFont="1" applyFill="1" applyBorder="1" applyAlignment="1">
      <alignment horizontal="center" vertical="center" wrapText="1"/>
    </xf>
    <xf numFmtId="164" fontId="23" fillId="2" borderId="19" xfId="0" applyNumberFormat="1" applyFont="1" applyFill="1" applyBorder="1" applyAlignment="1">
      <alignment horizontal="center" vertical="center" wrapText="1"/>
    </xf>
    <xf numFmtId="0" fontId="30" fillId="2" borderId="35" xfId="0" applyFont="1" applyFill="1" applyBorder="1" applyAlignment="1">
      <alignment horizontal="center" vertical="center" wrapText="1"/>
    </xf>
    <xf numFmtId="0" fontId="30" fillId="2" borderId="21" xfId="0" applyFont="1" applyFill="1" applyBorder="1" applyAlignment="1">
      <alignment horizontal="center" vertical="center" wrapText="1"/>
    </xf>
    <xf numFmtId="0" fontId="30" fillId="2" borderId="36" xfId="0" applyFont="1" applyFill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164" fontId="18" fillId="0" borderId="17" xfId="0" applyNumberFormat="1" applyFont="1" applyBorder="1" applyAlignment="1">
      <alignment horizontal="center" vertical="center" wrapText="1"/>
    </xf>
    <xf numFmtId="8" fontId="27" fillId="0" borderId="17" xfId="0" applyNumberFormat="1" applyFont="1" applyBorder="1"/>
    <xf numFmtId="8" fontId="23" fillId="2" borderId="17" xfId="0" applyNumberFormat="1" applyFont="1" applyFill="1" applyBorder="1" applyAlignment="1">
      <alignment horizontal="right" vertical="center" wrapText="1"/>
    </xf>
    <xf numFmtId="0" fontId="23" fillId="2" borderId="11" xfId="0" applyFont="1" applyFill="1" applyBorder="1" applyAlignment="1">
      <alignment horizontal="justify" vertical="center" wrapText="1"/>
    </xf>
    <xf numFmtId="0" fontId="23" fillId="2" borderId="25" xfId="0" applyFont="1" applyFill="1" applyBorder="1" applyAlignment="1">
      <alignment horizontal="justify" vertical="center" wrapText="1"/>
    </xf>
    <xf numFmtId="8" fontId="23" fillId="2" borderId="25" xfId="0" applyNumberFormat="1" applyFont="1" applyFill="1" applyBorder="1" applyAlignment="1">
      <alignment horizontal="right" vertical="center" wrapText="1"/>
    </xf>
    <xf numFmtId="8" fontId="27" fillId="0" borderId="0" xfId="0" applyNumberFormat="1" applyFont="1" applyAlignment="1">
      <alignment horizontal="right" wrapText="1"/>
    </xf>
    <xf numFmtId="8" fontId="23" fillId="2" borderId="9" xfId="0" applyNumberFormat="1" applyFont="1" applyFill="1" applyBorder="1" applyAlignment="1">
      <alignment horizontal="right" vertical="center" wrapText="1"/>
    </xf>
    <xf numFmtId="0" fontId="23" fillId="2" borderId="9" xfId="0" applyFont="1" applyFill="1" applyBorder="1" applyAlignment="1">
      <alignment horizontal="center" vertical="center" wrapText="1"/>
    </xf>
    <xf numFmtId="8" fontId="23" fillId="2" borderId="11" xfId="0" applyNumberFormat="1" applyFont="1" applyFill="1" applyBorder="1" applyAlignment="1">
      <alignment horizontal="right" vertical="center" wrapText="1"/>
    </xf>
    <xf numFmtId="0" fontId="23" fillId="2" borderId="25" xfId="0" applyFont="1" applyFill="1" applyBorder="1" applyAlignment="1">
      <alignment vertical="center" wrapText="1"/>
    </xf>
    <xf numFmtId="0" fontId="23" fillId="2" borderId="9" xfId="0" applyFont="1" applyFill="1" applyBorder="1" applyAlignment="1">
      <alignment horizontal="right" vertical="center" wrapText="1"/>
    </xf>
    <xf numFmtId="0" fontId="23" fillId="2" borderId="25" xfId="0" applyFont="1" applyFill="1" applyBorder="1" applyAlignment="1">
      <alignment horizontal="right" vertical="center" wrapText="1"/>
    </xf>
    <xf numFmtId="0" fontId="18" fillId="0" borderId="0" xfId="0" applyFont="1" applyAlignment="1">
      <alignment horizontal="left" vertical="center" indent="15"/>
    </xf>
    <xf numFmtId="0" fontId="23" fillId="0" borderId="24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17" xfId="0" applyFont="1" applyBorder="1" applyAlignment="1">
      <alignment horizontal="right" vertical="center"/>
    </xf>
    <xf numFmtId="8" fontId="31" fillId="2" borderId="17" xfId="0" applyNumberFormat="1" applyFont="1" applyFill="1" applyBorder="1" applyAlignment="1">
      <alignment horizontal="right" vertical="center" wrapText="1"/>
    </xf>
    <xf numFmtId="8" fontId="23" fillId="2" borderId="17" xfId="0" applyNumberFormat="1" applyFont="1" applyFill="1" applyBorder="1" applyAlignment="1">
      <alignment horizontal="center" vertical="center" wrapText="1"/>
    </xf>
    <xf numFmtId="6" fontId="23" fillId="2" borderId="17" xfId="0" applyNumberFormat="1" applyFont="1" applyFill="1" applyBorder="1" applyAlignment="1">
      <alignment horizontal="center" vertical="center" wrapText="1"/>
    </xf>
    <xf numFmtId="8" fontId="23" fillId="2" borderId="24" xfId="0" applyNumberFormat="1" applyFont="1" applyFill="1" applyBorder="1" applyAlignment="1">
      <alignment vertical="center" wrapText="1"/>
    </xf>
    <xf numFmtId="7" fontId="23" fillId="0" borderId="17" xfId="0" applyNumberFormat="1" applyFont="1" applyBorder="1" applyAlignment="1">
      <alignment horizontal="center" vertical="center"/>
    </xf>
    <xf numFmtId="8" fontId="23" fillId="0" borderId="17" xfId="0" applyNumberFormat="1" applyFont="1" applyBorder="1" applyAlignment="1">
      <alignment vertical="center" wrapText="1"/>
    </xf>
    <xf numFmtId="7" fontId="23" fillId="0" borderId="17" xfId="0" applyNumberFormat="1" applyFont="1" applyBorder="1" applyAlignment="1">
      <alignment vertical="center"/>
    </xf>
    <xf numFmtId="0" fontId="27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AAEC9-88AC-4CDA-8B26-3C0AA931F0F3}">
  <dimension ref="A1:H471"/>
  <sheetViews>
    <sheetView topLeftCell="A51" zoomScale="112" zoomScaleNormal="112" workbookViewId="0">
      <selection activeCell="A55" sqref="A55:D468"/>
    </sheetView>
  </sheetViews>
  <sheetFormatPr defaultRowHeight="14.4" x14ac:dyDescent="0.3"/>
  <cols>
    <col min="1" max="1" width="8.88671875" style="2"/>
    <col min="2" max="2" width="55.77734375" style="2" customWidth="1"/>
    <col min="3" max="3" width="20.44140625" style="3" customWidth="1"/>
    <col min="4" max="4" width="16" style="2" customWidth="1"/>
    <col min="5" max="5" width="14.6640625" style="2" customWidth="1"/>
    <col min="6" max="6" width="12.6640625" style="2" customWidth="1"/>
    <col min="7" max="7" width="12" style="2" customWidth="1"/>
    <col min="8" max="8" width="11.44140625" style="2" customWidth="1"/>
    <col min="9" max="16384" width="8.88671875" style="2"/>
  </cols>
  <sheetData>
    <row r="1" spans="1:7" x14ac:dyDescent="0.3">
      <c r="E1" s="2" t="s">
        <v>547</v>
      </c>
      <c r="F1" s="2" t="s">
        <v>547</v>
      </c>
      <c r="G1" s="2" t="s">
        <v>558</v>
      </c>
    </row>
    <row r="2" spans="1:7" x14ac:dyDescent="0.3">
      <c r="B2" s="4" t="s">
        <v>320</v>
      </c>
    </row>
    <row r="3" spans="1:7" ht="15" thickBot="1" x14ac:dyDescent="0.35">
      <c r="B3" s="4" t="s">
        <v>321</v>
      </c>
    </row>
    <row r="4" spans="1:7" ht="30" customHeight="1" thickBot="1" x14ac:dyDescent="0.35">
      <c r="A4" s="506" t="s">
        <v>3</v>
      </c>
      <c r="B4" s="507"/>
      <c r="C4" s="508"/>
    </row>
    <row r="5" spans="1:7" ht="32.4" customHeight="1" thickBot="1" x14ac:dyDescent="0.35">
      <c r="A5" s="5">
        <v>1</v>
      </c>
      <c r="B5" s="6" t="s">
        <v>673</v>
      </c>
      <c r="C5" s="7">
        <v>2.300813465382983</v>
      </c>
      <c r="E5" s="9">
        <v>4.5</v>
      </c>
      <c r="G5" s="8">
        <f>E5/1.95583</f>
        <v>2.300813465382983</v>
      </c>
    </row>
    <row r="6" spans="1:7" ht="32.4" customHeight="1" thickBot="1" x14ac:dyDescent="0.35">
      <c r="A6" s="5">
        <v>2</v>
      </c>
      <c r="B6" s="6" t="s">
        <v>549</v>
      </c>
      <c r="C6" s="7">
        <v>2.8121053465792016</v>
      </c>
      <c r="E6" s="9">
        <v>5.5</v>
      </c>
      <c r="G6" s="8">
        <f>E6/1.95583</f>
        <v>2.8121053465792016</v>
      </c>
    </row>
    <row r="7" spans="1:7" ht="32.4" customHeight="1" thickBot="1" x14ac:dyDescent="0.35">
      <c r="A7" s="5">
        <v>3</v>
      </c>
      <c r="B7" s="6" t="s">
        <v>548</v>
      </c>
      <c r="C7" s="7">
        <v>3.3233972277754202</v>
      </c>
      <c r="E7" s="9">
        <v>6.5</v>
      </c>
      <c r="G7" s="8">
        <f>E7/1.95583</f>
        <v>3.3233972277754202</v>
      </c>
    </row>
    <row r="8" spans="1:7" ht="32.4" customHeight="1" thickBot="1" x14ac:dyDescent="0.35">
      <c r="A8" s="5">
        <v>4</v>
      </c>
      <c r="B8" s="6" t="s">
        <v>4</v>
      </c>
      <c r="C8" s="7">
        <v>2.300813465382983</v>
      </c>
      <c r="E8" s="9">
        <v>4.5</v>
      </c>
      <c r="G8" s="8">
        <f>E8/1.95583</f>
        <v>2.300813465382983</v>
      </c>
    </row>
    <row r="9" spans="1:7" ht="32.4" customHeight="1" thickBot="1" x14ac:dyDescent="0.35">
      <c r="A9" s="5">
        <v>5</v>
      </c>
      <c r="B9" s="6" t="s">
        <v>5</v>
      </c>
      <c r="C9" s="7">
        <v>3.3233972277754202</v>
      </c>
      <c r="E9" s="9">
        <v>6.5</v>
      </c>
      <c r="G9" s="8">
        <f>E9/1.95583</f>
        <v>3.3233972277754202</v>
      </c>
    </row>
    <row r="10" spans="1:7" ht="30" customHeight="1" thickBot="1" x14ac:dyDescent="0.35">
      <c r="A10" s="506" t="s">
        <v>6</v>
      </c>
      <c r="B10" s="507"/>
      <c r="C10" s="508"/>
      <c r="G10" s="8"/>
    </row>
    <row r="11" spans="1:7" ht="15.6" thickBot="1" x14ac:dyDescent="0.35">
      <c r="A11" s="10"/>
      <c r="B11" s="11" t="s">
        <v>338</v>
      </c>
      <c r="C11" s="12">
        <v>1.0992775445718697</v>
      </c>
      <c r="E11" s="9"/>
      <c r="G11" s="8">
        <f>C11/1.95583</f>
        <v>0.56205168372091119</v>
      </c>
    </row>
    <row r="12" spans="1:7" x14ac:dyDescent="0.3">
      <c r="A12" s="13"/>
      <c r="G12" s="8"/>
    </row>
    <row r="13" spans="1:7" x14ac:dyDescent="0.3">
      <c r="B13" s="14" t="s">
        <v>7</v>
      </c>
      <c r="G13" s="8"/>
    </row>
    <row r="14" spans="1:7" ht="15" thickBot="1" x14ac:dyDescent="0.35">
      <c r="B14" s="14" t="s">
        <v>8</v>
      </c>
      <c r="G14" s="8"/>
    </row>
    <row r="15" spans="1:7" ht="25.8" customHeight="1" thickBot="1" x14ac:dyDescent="0.35">
      <c r="A15" s="509" t="s">
        <v>9</v>
      </c>
      <c r="B15" s="510"/>
      <c r="C15" s="510"/>
      <c r="D15" s="511"/>
      <c r="G15" s="8"/>
    </row>
    <row r="16" spans="1:7" ht="28.2" thickBot="1" x14ac:dyDescent="0.35">
      <c r="A16" s="16" t="s">
        <v>0</v>
      </c>
      <c r="B16" s="17" t="s">
        <v>1</v>
      </c>
      <c r="C16" s="18" t="s">
        <v>2</v>
      </c>
      <c r="D16" s="19" t="s">
        <v>10</v>
      </c>
      <c r="G16" s="8"/>
    </row>
    <row r="17" spans="1:8" ht="25.8" customHeight="1" thickBot="1" x14ac:dyDescent="0.35">
      <c r="A17" s="17">
        <v>1</v>
      </c>
      <c r="B17" s="512" t="s">
        <v>579</v>
      </c>
      <c r="C17" s="513"/>
      <c r="D17" s="514"/>
      <c r="G17" s="8"/>
    </row>
    <row r="18" spans="1:8" ht="49.2" customHeight="1" thickBot="1" x14ac:dyDescent="0.35">
      <c r="A18" s="19" t="s">
        <v>11</v>
      </c>
      <c r="B18" s="20" t="s">
        <v>12</v>
      </c>
      <c r="C18" s="21" t="s">
        <v>575</v>
      </c>
      <c r="D18" s="22" t="s">
        <v>13</v>
      </c>
      <c r="G18" s="8">
        <f>1.5/1.95583</f>
        <v>0.76693782179432779</v>
      </c>
      <c r="H18" s="21" t="s">
        <v>575</v>
      </c>
    </row>
    <row r="19" spans="1:8" ht="49.2" customHeight="1" thickBot="1" x14ac:dyDescent="0.35">
      <c r="A19" s="23" t="s">
        <v>298</v>
      </c>
      <c r="B19" s="24" t="s">
        <v>12</v>
      </c>
      <c r="C19" s="21" t="s">
        <v>576</v>
      </c>
      <c r="D19" s="25" t="s">
        <v>14</v>
      </c>
      <c r="G19" s="8">
        <f>3/1.95583</f>
        <v>1.5338756435886556</v>
      </c>
      <c r="H19" s="21" t="s">
        <v>576</v>
      </c>
    </row>
    <row r="20" spans="1:8" ht="49.2" customHeight="1" thickBot="1" x14ac:dyDescent="0.35">
      <c r="A20" s="26" t="s">
        <v>322</v>
      </c>
      <c r="B20" s="27" t="s">
        <v>15</v>
      </c>
      <c r="C20" s="21" t="s">
        <v>577</v>
      </c>
      <c r="D20" s="28" t="s">
        <v>13</v>
      </c>
      <c r="G20" s="8">
        <f>6/1.95583</f>
        <v>3.0677512871773112</v>
      </c>
      <c r="H20" s="21" t="s">
        <v>577</v>
      </c>
    </row>
    <row r="21" spans="1:8" ht="49.2" customHeight="1" thickBot="1" x14ac:dyDescent="0.35">
      <c r="A21" s="29" t="s">
        <v>323</v>
      </c>
      <c r="B21" s="24" t="s">
        <v>15</v>
      </c>
      <c r="C21" s="21" t="s">
        <v>578</v>
      </c>
      <c r="D21" s="25" t="s">
        <v>14</v>
      </c>
      <c r="G21" s="8">
        <f>12/1.95583</f>
        <v>6.1355025743546223</v>
      </c>
      <c r="H21" s="21" t="s">
        <v>578</v>
      </c>
    </row>
    <row r="22" spans="1:8" ht="49.2" customHeight="1" thickBot="1" x14ac:dyDescent="0.35">
      <c r="A22" s="29" t="s">
        <v>324</v>
      </c>
      <c r="B22" s="24" t="s">
        <v>16</v>
      </c>
      <c r="C22" s="21" t="s">
        <v>577</v>
      </c>
      <c r="D22" s="25" t="s">
        <v>13</v>
      </c>
      <c r="G22" s="8">
        <f>6/1.95583</f>
        <v>3.0677512871773112</v>
      </c>
      <c r="H22" s="21" t="s">
        <v>577</v>
      </c>
    </row>
    <row r="23" spans="1:8" ht="49.2" customHeight="1" thickBot="1" x14ac:dyDescent="0.35">
      <c r="A23" s="29" t="s">
        <v>325</v>
      </c>
      <c r="B23" s="24" t="s">
        <v>16</v>
      </c>
      <c r="C23" s="21" t="s">
        <v>578</v>
      </c>
      <c r="D23" s="25" t="s">
        <v>14</v>
      </c>
      <c r="G23" s="8">
        <f>12/1.95583</f>
        <v>6.1355025743546223</v>
      </c>
      <c r="H23" s="21" t="s">
        <v>578</v>
      </c>
    </row>
    <row r="24" spans="1:8" ht="49.2" customHeight="1" thickBot="1" x14ac:dyDescent="0.35">
      <c r="A24" s="29" t="s">
        <v>326</v>
      </c>
      <c r="B24" s="24" t="s">
        <v>17</v>
      </c>
      <c r="C24" s="21" t="s">
        <v>577</v>
      </c>
      <c r="D24" s="25" t="s">
        <v>13</v>
      </c>
      <c r="G24" s="8">
        <f>6/1.95583</f>
        <v>3.0677512871773112</v>
      </c>
      <c r="H24" s="21" t="s">
        <v>577</v>
      </c>
    </row>
    <row r="25" spans="1:8" ht="49.2" customHeight="1" x14ac:dyDescent="0.3">
      <c r="A25" s="29" t="s">
        <v>327</v>
      </c>
      <c r="B25" s="24" t="s">
        <v>17</v>
      </c>
      <c r="C25" s="21" t="s">
        <v>578</v>
      </c>
      <c r="D25" s="25" t="s">
        <v>14</v>
      </c>
      <c r="G25" s="8">
        <f>12/1.95583</f>
        <v>6.1355025743546223</v>
      </c>
      <c r="H25" s="21" t="s">
        <v>578</v>
      </c>
    </row>
    <row r="26" spans="1:8" ht="40.799999999999997" customHeight="1" thickBot="1" x14ac:dyDescent="0.35">
      <c r="A26" s="30">
        <v>2</v>
      </c>
      <c r="B26" s="31" t="s">
        <v>18</v>
      </c>
      <c r="C26" s="32">
        <v>7.6693782179432777</v>
      </c>
      <c r="D26" s="33" t="s">
        <v>81</v>
      </c>
      <c r="E26" s="1">
        <v>15</v>
      </c>
      <c r="G26" s="8">
        <f>E26/1.95583</f>
        <v>7.6693782179432777</v>
      </c>
    </row>
    <row r="27" spans="1:8" s="39" customFormat="1" ht="28.2" thickBot="1" x14ac:dyDescent="0.35">
      <c r="A27" s="34">
        <v>3</v>
      </c>
      <c r="B27" s="35" t="s">
        <v>336</v>
      </c>
      <c r="C27" s="36">
        <v>40.903350495697481</v>
      </c>
      <c r="D27" s="307" t="s">
        <v>31</v>
      </c>
      <c r="E27" s="37">
        <v>80</v>
      </c>
      <c r="F27" s="38"/>
      <c r="G27" s="8">
        <f>E27/1.95583</f>
        <v>40.903350495697481</v>
      </c>
    </row>
    <row r="28" spans="1:8" ht="27.6" x14ac:dyDescent="0.3">
      <c r="A28" s="17">
        <v>4</v>
      </c>
      <c r="B28" s="16" t="s">
        <v>20</v>
      </c>
      <c r="C28" s="310">
        <v>51.129188119621851</v>
      </c>
      <c r="D28" s="311" t="s">
        <v>31</v>
      </c>
      <c r="E28" s="1">
        <v>100</v>
      </c>
      <c r="F28" s="309" t="s">
        <v>31</v>
      </c>
      <c r="G28" s="8">
        <f>E28/1.95583</f>
        <v>51.129188119621851</v>
      </c>
    </row>
    <row r="29" spans="1:8" ht="27.6" x14ac:dyDescent="0.3">
      <c r="A29" s="526"/>
      <c r="B29" s="308" t="s">
        <v>22</v>
      </c>
      <c r="C29" s="50" t="s">
        <v>589</v>
      </c>
      <c r="D29" s="527"/>
      <c r="E29" s="313">
        <v>100</v>
      </c>
      <c r="F29" s="533"/>
      <c r="G29" s="8">
        <f>E29/1.95583</f>
        <v>51.129188119621851</v>
      </c>
    </row>
    <row r="30" spans="1:8" ht="27.6" x14ac:dyDescent="0.3">
      <c r="A30" s="526"/>
      <c r="B30" s="308" t="s">
        <v>580</v>
      </c>
      <c r="C30" s="50">
        <v>25.564594059810926</v>
      </c>
      <c r="D30" s="527"/>
      <c r="E30" s="313">
        <v>50</v>
      </c>
      <c r="F30" s="533"/>
      <c r="G30" s="8">
        <f>C30/1.95583</f>
        <v>13.070969388858401</v>
      </c>
    </row>
    <row r="31" spans="1:8" ht="30.6" customHeight="1" thickBot="1" x14ac:dyDescent="0.35">
      <c r="A31" s="526"/>
      <c r="B31" s="308" t="s">
        <v>581</v>
      </c>
      <c r="C31" s="50">
        <v>76.693782179432773</v>
      </c>
      <c r="D31" s="527"/>
      <c r="E31" s="313">
        <v>150</v>
      </c>
      <c r="F31" s="533"/>
      <c r="G31" s="8">
        <f>E31/1.95583</f>
        <v>76.693782179432773</v>
      </c>
    </row>
    <row r="32" spans="1:8" x14ac:dyDescent="0.3">
      <c r="A32" s="528">
        <v>6</v>
      </c>
      <c r="B32" s="31" t="s">
        <v>23</v>
      </c>
      <c r="C32" s="45"/>
      <c r="D32" s="528" t="s">
        <v>24</v>
      </c>
      <c r="E32" s="312"/>
      <c r="F32" s="528" t="s">
        <v>24</v>
      </c>
      <c r="G32" s="8"/>
    </row>
    <row r="33" spans="1:8" x14ac:dyDescent="0.3">
      <c r="A33" s="526"/>
      <c r="B33" s="42" t="s">
        <v>582</v>
      </c>
      <c r="C33" s="43">
        <v>51.129188119621851</v>
      </c>
      <c r="D33" s="529"/>
      <c r="E33" s="44">
        <v>100</v>
      </c>
      <c r="F33" s="529"/>
      <c r="G33" s="8">
        <f>E33/1.95583</f>
        <v>51.129188119621851</v>
      </c>
    </row>
    <row r="34" spans="1:8" x14ac:dyDescent="0.3">
      <c r="A34" s="526"/>
      <c r="B34" s="42" t="s">
        <v>583</v>
      </c>
      <c r="C34" s="43">
        <v>76.693782179432773</v>
      </c>
      <c r="D34" s="529"/>
      <c r="E34" s="44">
        <v>150</v>
      </c>
      <c r="F34" s="529"/>
      <c r="G34" s="8">
        <f>E34/1.95583</f>
        <v>76.693782179432773</v>
      </c>
    </row>
    <row r="35" spans="1:8" x14ac:dyDescent="0.3">
      <c r="A35" s="526"/>
      <c r="B35" s="24" t="s">
        <v>584</v>
      </c>
      <c r="C35" s="43">
        <v>102.2583762392437</v>
      </c>
      <c r="D35" s="529"/>
      <c r="E35" s="44">
        <v>200</v>
      </c>
      <c r="F35" s="529"/>
      <c r="G35" s="8">
        <f>E35/1.95583</f>
        <v>102.2583762392437</v>
      </c>
    </row>
    <row r="36" spans="1:8" x14ac:dyDescent="0.3">
      <c r="A36" s="526"/>
      <c r="B36" s="24" t="s">
        <v>585</v>
      </c>
      <c r="C36" s="43">
        <v>204.5167524784874</v>
      </c>
      <c r="D36" s="529"/>
      <c r="E36" s="44">
        <v>400</v>
      </c>
      <c r="F36" s="529"/>
      <c r="G36" s="8">
        <f>E36/1.95583</f>
        <v>204.5167524784874</v>
      </c>
    </row>
    <row r="37" spans="1:8" ht="15" thickBot="1" x14ac:dyDescent="0.35">
      <c r="A37" s="526"/>
      <c r="B37" s="24" t="s">
        <v>586</v>
      </c>
      <c r="C37" s="43">
        <v>306.77512871773109</v>
      </c>
      <c r="D37" s="529"/>
      <c r="E37" s="44">
        <v>600</v>
      </c>
      <c r="F37" s="529"/>
      <c r="G37" s="8">
        <f>E37/1.95583</f>
        <v>306.77512871773109</v>
      </c>
    </row>
    <row r="38" spans="1:8" ht="28.2" thickBot="1" x14ac:dyDescent="0.35">
      <c r="A38" s="17">
        <v>7</v>
      </c>
      <c r="B38" s="16" t="s">
        <v>25</v>
      </c>
      <c r="C38" s="41" t="s">
        <v>26</v>
      </c>
      <c r="D38" s="40" t="s">
        <v>24</v>
      </c>
      <c r="E38" s="46"/>
      <c r="F38" s="47"/>
      <c r="G38" s="21" t="s">
        <v>26</v>
      </c>
    </row>
    <row r="39" spans="1:8" ht="48.6" thickBot="1" x14ac:dyDescent="0.35">
      <c r="A39" s="17">
        <v>8</v>
      </c>
      <c r="B39" s="16" t="s">
        <v>27</v>
      </c>
      <c r="C39" s="48" t="s">
        <v>28</v>
      </c>
      <c r="D39" s="40" t="s">
        <v>24</v>
      </c>
      <c r="G39" s="49" t="s">
        <v>28</v>
      </c>
    </row>
    <row r="40" spans="1:8" ht="153" customHeight="1" x14ac:dyDescent="0.3">
      <c r="A40" s="23">
        <v>9</v>
      </c>
      <c r="B40" s="16" t="s">
        <v>339</v>
      </c>
      <c r="C40" s="50" t="s">
        <v>329</v>
      </c>
      <c r="D40" s="24" t="s">
        <v>328</v>
      </c>
      <c r="F40" s="51"/>
      <c r="G40" s="24" t="s">
        <v>329</v>
      </c>
      <c r="H40" s="51"/>
    </row>
    <row r="41" spans="1:8" ht="42" thickBot="1" x14ac:dyDescent="0.35">
      <c r="A41" s="52">
        <v>10</v>
      </c>
      <c r="B41" s="24" t="s">
        <v>30</v>
      </c>
      <c r="C41" s="314">
        <v>25.564594059810926</v>
      </c>
      <c r="D41" s="55" t="s">
        <v>31</v>
      </c>
      <c r="E41" s="2">
        <v>50</v>
      </c>
      <c r="G41" s="8">
        <f>E41/1.95583</f>
        <v>25.564594059810926</v>
      </c>
    </row>
    <row r="42" spans="1:8" ht="21" customHeight="1" thickBot="1" x14ac:dyDescent="0.35">
      <c r="A42" s="52">
        <v>11</v>
      </c>
      <c r="B42" s="53" t="s">
        <v>32</v>
      </c>
      <c r="C42" s="54">
        <v>51.129188119621851</v>
      </c>
      <c r="D42" s="55" t="s">
        <v>31</v>
      </c>
      <c r="E42" s="56">
        <v>100</v>
      </c>
      <c r="F42" s="55" t="s">
        <v>31</v>
      </c>
      <c r="G42" s="8">
        <f>E42/1.95583</f>
        <v>51.129188119621851</v>
      </c>
    </row>
    <row r="43" spans="1:8" ht="30" customHeight="1" thickBot="1" x14ac:dyDescent="0.35">
      <c r="A43" s="52">
        <v>12</v>
      </c>
      <c r="B43" s="53" t="s">
        <v>33</v>
      </c>
      <c r="C43" s="57" t="s">
        <v>34</v>
      </c>
      <c r="D43" s="58" t="s">
        <v>19</v>
      </c>
      <c r="E43" s="59"/>
      <c r="F43" s="58"/>
      <c r="G43" s="59" t="s">
        <v>34</v>
      </c>
    </row>
    <row r="44" spans="1:8" ht="44.4" customHeight="1" thickBot="1" x14ac:dyDescent="0.35">
      <c r="A44" s="52">
        <v>13</v>
      </c>
      <c r="B44" s="53" t="s">
        <v>35</v>
      </c>
      <c r="C44" s="54">
        <v>25.564594059810926</v>
      </c>
      <c r="D44" s="55" t="s">
        <v>31</v>
      </c>
      <c r="E44" s="56">
        <v>50</v>
      </c>
      <c r="F44" s="55" t="s">
        <v>31</v>
      </c>
      <c r="G44" s="8">
        <f>E44/1.95583</f>
        <v>25.564594059810926</v>
      </c>
    </row>
    <row r="45" spans="1:8" ht="44.4" customHeight="1" thickBot="1" x14ac:dyDescent="0.35">
      <c r="A45" s="52">
        <v>14</v>
      </c>
      <c r="B45" s="53" t="s">
        <v>36</v>
      </c>
      <c r="C45" s="54">
        <v>1.2782297029905501</v>
      </c>
      <c r="D45" s="58" t="s">
        <v>19</v>
      </c>
      <c r="E45" s="2">
        <v>2.5</v>
      </c>
      <c r="G45" s="8">
        <f>E45/1.95583</f>
        <v>1.2782297029905463</v>
      </c>
    </row>
    <row r="46" spans="1:8" ht="44.4" customHeight="1" thickBot="1" x14ac:dyDescent="0.35">
      <c r="A46" s="52">
        <v>15</v>
      </c>
      <c r="B46" s="60" t="s">
        <v>37</v>
      </c>
      <c r="C46" s="318" t="s">
        <v>34</v>
      </c>
      <c r="D46" s="58" t="s">
        <v>19</v>
      </c>
      <c r="G46" s="59" t="s">
        <v>34</v>
      </c>
    </row>
    <row r="47" spans="1:8" ht="57.6" customHeight="1" x14ac:dyDescent="0.3">
      <c r="A47" s="61">
        <v>16</v>
      </c>
      <c r="B47" s="31" t="s">
        <v>38</v>
      </c>
      <c r="C47" s="310">
        <v>10.22583762392437</v>
      </c>
      <c r="D47" s="316" t="s">
        <v>31</v>
      </c>
      <c r="E47" s="2">
        <v>20</v>
      </c>
      <c r="G47" s="8">
        <f>E47/1.95583</f>
        <v>10.22583762392437</v>
      </c>
    </row>
    <row r="48" spans="1:8" ht="57" customHeight="1" x14ac:dyDescent="0.3">
      <c r="A48" s="62">
        <v>17</v>
      </c>
      <c r="B48" s="315" t="s">
        <v>39</v>
      </c>
      <c r="C48" s="24" t="s">
        <v>590</v>
      </c>
      <c r="D48" s="317" t="s">
        <v>31</v>
      </c>
      <c r="E48" s="24" t="s">
        <v>550</v>
      </c>
      <c r="F48" s="33" t="s">
        <v>31</v>
      </c>
      <c r="G48" s="8">
        <f>80/1.95583</f>
        <v>40.903350495697481</v>
      </c>
      <c r="H48" s="24" t="s">
        <v>590</v>
      </c>
    </row>
    <row r="49" spans="1:8" ht="57.6" customHeight="1" x14ac:dyDescent="0.3">
      <c r="A49" s="62">
        <v>18</v>
      </c>
      <c r="B49" s="24" t="s">
        <v>39</v>
      </c>
      <c r="C49" s="24" t="s">
        <v>592</v>
      </c>
      <c r="D49" s="33" t="s">
        <v>31</v>
      </c>
      <c r="E49" s="24" t="s">
        <v>551</v>
      </c>
      <c r="F49" s="33" t="s">
        <v>31</v>
      </c>
      <c r="G49" s="8">
        <f>150/1.95583</f>
        <v>76.693782179432773</v>
      </c>
      <c r="H49" s="24" t="s">
        <v>592</v>
      </c>
    </row>
    <row r="50" spans="1:8" ht="60.6" customHeight="1" thickBot="1" x14ac:dyDescent="0.35">
      <c r="A50" s="52">
        <v>19</v>
      </c>
      <c r="B50" s="53" t="s">
        <v>40</v>
      </c>
      <c r="C50" s="32" t="s">
        <v>34</v>
      </c>
      <c r="D50" s="63" t="s">
        <v>21</v>
      </c>
      <c r="E50" s="64"/>
      <c r="F50" s="64"/>
      <c r="G50" s="63" t="s">
        <v>591</v>
      </c>
    </row>
    <row r="51" spans="1:8" ht="15" thickBot="1" x14ac:dyDescent="0.35">
      <c r="A51" s="52">
        <v>20</v>
      </c>
      <c r="B51" s="53" t="s">
        <v>41</v>
      </c>
      <c r="C51" s="310">
        <f>150/1.95583</f>
        <v>76.693782179432773</v>
      </c>
      <c r="D51" s="319" t="s">
        <v>42</v>
      </c>
      <c r="E51" s="63" t="s">
        <v>175</v>
      </c>
      <c r="F51" s="55" t="s">
        <v>42</v>
      </c>
      <c r="G51" s="8">
        <f>150/1.95583</f>
        <v>76.693782179432773</v>
      </c>
    </row>
    <row r="52" spans="1:8" ht="36.6" customHeight="1" thickBot="1" x14ac:dyDescent="0.35">
      <c r="A52" s="52">
        <v>21</v>
      </c>
      <c r="B52" s="53" t="s">
        <v>43</v>
      </c>
      <c r="C52" s="57" t="s">
        <v>34</v>
      </c>
      <c r="D52" s="58" t="s">
        <v>19</v>
      </c>
      <c r="G52" s="59" t="s">
        <v>34</v>
      </c>
    </row>
    <row r="53" spans="1:8" ht="22.8" customHeight="1" x14ac:dyDescent="0.3">
      <c r="A53" s="61">
        <v>22</v>
      </c>
      <c r="B53" s="31" t="s">
        <v>44</v>
      </c>
      <c r="C53" s="32">
        <v>25.564594059810926</v>
      </c>
      <c r="D53" s="28"/>
      <c r="E53" s="2">
        <v>50</v>
      </c>
      <c r="G53" s="8">
        <f>E53/1.95583</f>
        <v>25.564594059810926</v>
      </c>
    </row>
    <row r="54" spans="1:8" ht="72.599999999999994" customHeight="1" x14ac:dyDescent="0.3">
      <c r="A54" s="62">
        <v>23</v>
      </c>
      <c r="B54" s="24" t="s">
        <v>330</v>
      </c>
      <c r="C54" s="65" t="s">
        <v>593</v>
      </c>
      <c r="D54" s="25" t="s">
        <v>45</v>
      </c>
      <c r="E54" s="2">
        <v>7</v>
      </c>
      <c r="G54" s="8">
        <f>7/1.95583</f>
        <v>3.5790431683735293</v>
      </c>
      <c r="H54" s="66" t="s">
        <v>593</v>
      </c>
    </row>
    <row r="55" spans="1:8" x14ac:dyDescent="0.3">
      <c r="A55" s="68"/>
      <c r="G55" s="8"/>
    </row>
    <row r="56" spans="1:8" x14ac:dyDescent="0.3">
      <c r="B56" s="69" t="s">
        <v>47</v>
      </c>
      <c r="G56" s="8"/>
    </row>
    <row r="57" spans="1:8" ht="13.8" customHeight="1" thickBot="1" x14ac:dyDescent="0.35">
      <c r="B57" s="69" t="s">
        <v>48</v>
      </c>
      <c r="G57" s="8"/>
    </row>
    <row r="58" spans="1:8" ht="30" customHeight="1" thickBot="1" x14ac:dyDescent="0.35">
      <c r="A58" s="523" t="s">
        <v>49</v>
      </c>
      <c r="B58" s="524"/>
      <c r="C58" s="524"/>
      <c r="D58" s="525"/>
      <c r="G58" s="8"/>
    </row>
    <row r="59" spans="1:8" ht="39.6" customHeight="1" thickBot="1" x14ac:dyDescent="0.35">
      <c r="A59" s="515" t="s">
        <v>50</v>
      </c>
      <c r="B59" s="516"/>
      <c r="C59" s="516"/>
      <c r="D59" s="517"/>
      <c r="G59" s="8"/>
    </row>
    <row r="60" spans="1:8" ht="39.6" customHeight="1" thickBot="1" x14ac:dyDescent="0.35">
      <c r="A60" s="70" t="s">
        <v>0</v>
      </c>
      <c r="B60" s="70" t="s">
        <v>1</v>
      </c>
      <c r="C60" s="71" t="s">
        <v>2</v>
      </c>
      <c r="D60" s="72" t="s">
        <v>10</v>
      </c>
      <c r="G60" s="8"/>
    </row>
    <row r="61" spans="1:8" ht="42.6" customHeight="1" thickBot="1" x14ac:dyDescent="0.35">
      <c r="A61" s="73">
        <v>1</v>
      </c>
      <c r="B61" s="74" t="s">
        <v>51</v>
      </c>
      <c r="C61" s="75">
        <v>3.0677512871773112</v>
      </c>
      <c r="D61" s="76" t="s">
        <v>52</v>
      </c>
      <c r="E61" s="75">
        <v>6</v>
      </c>
      <c r="G61" s="8">
        <f>E61/1.95583</f>
        <v>3.0677512871773112</v>
      </c>
    </row>
    <row r="62" spans="1:8" ht="42.6" customHeight="1" thickBot="1" x14ac:dyDescent="0.35">
      <c r="A62" s="73">
        <v>2</v>
      </c>
      <c r="B62" s="74" t="s">
        <v>53</v>
      </c>
      <c r="C62" s="75">
        <v>3.0677512871773112</v>
      </c>
      <c r="D62" s="76" t="s">
        <v>19</v>
      </c>
      <c r="E62" s="75">
        <v>6</v>
      </c>
      <c r="G62" s="8">
        <f t="shared" ref="G62:G83" si="0">E62/1.95583</f>
        <v>3.0677512871773112</v>
      </c>
    </row>
    <row r="63" spans="1:8" ht="42.6" customHeight="1" thickBot="1" x14ac:dyDescent="0.35">
      <c r="A63" s="73">
        <v>3</v>
      </c>
      <c r="B63" s="74" t="s">
        <v>54</v>
      </c>
      <c r="C63" s="75">
        <v>2.5564594059810926</v>
      </c>
      <c r="D63" s="76" t="s">
        <v>19</v>
      </c>
      <c r="E63" s="75">
        <v>5</v>
      </c>
      <c r="G63" s="8">
        <f t="shared" si="0"/>
        <v>2.5564594059810926</v>
      </c>
    </row>
    <row r="64" spans="1:8" ht="42.6" customHeight="1" thickBot="1" x14ac:dyDescent="0.35">
      <c r="A64" s="73">
        <v>4</v>
      </c>
      <c r="B64" s="74" t="s">
        <v>55</v>
      </c>
      <c r="C64" s="75">
        <v>2.5564594059810926</v>
      </c>
      <c r="D64" s="76" t="s">
        <v>19</v>
      </c>
      <c r="E64" s="75">
        <v>5</v>
      </c>
      <c r="G64" s="8">
        <f t="shared" si="0"/>
        <v>2.5564594059810926</v>
      </c>
    </row>
    <row r="65" spans="1:7" ht="42.6" customHeight="1" thickBot="1" x14ac:dyDescent="0.35">
      <c r="A65" s="73">
        <v>5</v>
      </c>
      <c r="B65" s="74" t="s">
        <v>56</v>
      </c>
      <c r="C65" s="75">
        <v>3.5790431683735293</v>
      </c>
      <c r="D65" s="76" t="s">
        <v>19</v>
      </c>
      <c r="E65" s="75">
        <v>7</v>
      </c>
      <c r="G65" s="8">
        <f t="shared" si="0"/>
        <v>3.5790431683735293</v>
      </c>
    </row>
    <row r="66" spans="1:7" ht="42.6" customHeight="1" thickBot="1" x14ac:dyDescent="0.35">
      <c r="A66" s="73">
        <v>6</v>
      </c>
      <c r="B66" s="74" t="s">
        <v>57</v>
      </c>
      <c r="C66" s="75">
        <v>5.1129188119621851</v>
      </c>
      <c r="D66" s="76" t="s">
        <v>19</v>
      </c>
      <c r="E66" s="75">
        <v>10</v>
      </c>
      <c r="G66" s="8">
        <f t="shared" si="0"/>
        <v>5.1129188119621851</v>
      </c>
    </row>
    <row r="67" spans="1:7" ht="42.6" customHeight="1" thickBot="1" x14ac:dyDescent="0.35">
      <c r="A67" s="73">
        <v>7</v>
      </c>
      <c r="B67" s="74" t="s">
        <v>58</v>
      </c>
      <c r="C67" s="75">
        <v>5.1129188119621851</v>
      </c>
      <c r="D67" s="76" t="s">
        <v>19</v>
      </c>
      <c r="E67" s="75">
        <v>10</v>
      </c>
      <c r="G67" s="8">
        <f t="shared" si="0"/>
        <v>5.1129188119621851</v>
      </c>
    </row>
    <row r="68" spans="1:7" ht="42.6" customHeight="1" thickBot="1" x14ac:dyDescent="0.35">
      <c r="A68" s="73">
        <v>8</v>
      </c>
      <c r="B68" s="74" t="s">
        <v>59</v>
      </c>
      <c r="C68" s="75">
        <v>2.5564594059810926</v>
      </c>
      <c r="D68" s="76" t="s">
        <v>19</v>
      </c>
      <c r="E68" s="75">
        <v>5</v>
      </c>
      <c r="G68" s="8">
        <f t="shared" si="0"/>
        <v>2.5564594059810926</v>
      </c>
    </row>
    <row r="69" spans="1:7" ht="42.6" customHeight="1" thickBot="1" x14ac:dyDescent="0.35">
      <c r="A69" s="73">
        <v>9</v>
      </c>
      <c r="B69" s="74" t="s">
        <v>60</v>
      </c>
      <c r="C69" s="75">
        <v>2.5564594059810926</v>
      </c>
      <c r="D69" s="76" t="s">
        <v>19</v>
      </c>
      <c r="E69" s="75">
        <v>5</v>
      </c>
      <c r="G69" s="8">
        <f t="shared" si="0"/>
        <v>2.5564594059810926</v>
      </c>
    </row>
    <row r="70" spans="1:7" ht="42.6" customHeight="1" thickBot="1" x14ac:dyDescent="0.35">
      <c r="A70" s="73">
        <v>10</v>
      </c>
      <c r="B70" s="74" t="s">
        <v>61</v>
      </c>
      <c r="C70" s="75">
        <v>3.0677512871773112</v>
      </c>
      <c r="D70" s="76" t="s">
        <v>19</v>
      </c>
      <c r="E70" s="75">
        <v>6</v>
      </c>
      <c r="G70" s="8">
        <f t="shared" si="0"/>
        <v>3.0677512871773112</v>
      </c>
    </row>
    <row r="71" spans="1:7" ht="42.6" customHeight="1" thickBot="1" x14ac:dyDescent="0.35">
      <c r="A71" s="73">
        <v>11</v>
      </c>
      <c r="B71" s="74" t="s">
        <v>62</v>
      </c>
      <c r="C71" s="75">
        <v>2.5564594059810926</v>
      </c>
      <c r="D71" s="76" t="s">
        <v>19</v>
      </c>
      <c r="E71" s="75">
        <v>5</v>
      </c>
      <c r="G71" s="8">
        <f t="shared" si="0"/>
        <v>2.5564594059810926</v>
      </c>
    </row>
    <row r="72" spans="1:7" ht="42.6" customHeight="1" thickBot="1" x14ac:dyDescent="0.35">
      <c r="A72" s="73">
        <v>12</v>
      </c>
      <c r="B72" s="74" t="s">
        <v>63</v>
      </c>
      <c r="C72" s="75">
        <v>2.5564594059810926</v>
      </c>
      <c r="D72" s="76" t="s">
        <v>19</v>
      </c>
      <c r="E72" s="75">
        <v>5</v>
      </c>
      <c r="G72" s="8">
        <f t="shared" si="0"/>
        <v>2.5564594059810926</v>
      </c>
    </row>
    <row r="73" spans="1:7" ht="42.6" customHeight="1" thickBot="1" x14ac:dyDescent="0.35">
      <c r="A73" s="73">
        <v>13</v>
      </c>
      <c r="B73" s="74" t="s">
        <v>64</v>
      </c>
      <c r="C73" s="75">
        <v>2.5564594059810926</v>
      </c>
      <c r="D73" s="76" t="s">
        <v>19</v>
      </c>
      <c r="E73" s="75">
        <v>5</v>
      </c>
      <c r="G73" s="8">
        <f t="shared" si="0"/>
        <v>2.5564594059810926</v>
      </c>
    </row>
    <row r="74" spans="1:7" ht="42.6" customHeight="1" thickBot="1" x14ac:dyDescent="0.35">
      <c r="A74" s="73">
        <v>14</v>
      </c>
      <c r="B74" s="74" t="s">
        <v>65</v>
      </c>
      <c r="C74" s="75">
        <v>3.0677512871773112</v>
      </c>
      <c r="D74" s="76" t="s">
        <v>19</v>
      </c>
      <c r="E74" s="75">
        <v>6</v>
      </c>
      <c r="G74" s="8">
        <f t="shared" si="0"/>
        <v>3.0677512871773112</v>
      </c>
    </row>
    <row r="75" spans="1:7" ht="42.6" customHeight="1" thickBot="1" x14ac:dyDescent="0.35">
      <c r="A75" s="73">
        <v>15</v>
      </c>
      <c r="B75" s="74" t="s">
        <v>66</v>
      </c>
      <c r="C75" s="75">
        <v>3.0677512871773112</v>
      </c>
      <c r="D75" s="76" t="s">
        <v>19</v>
      </c>
      <c r="E75" s="75">
        <v>6</v>
      </c>
      <c r="G75" s="8">
        <f t="shared" si="0"/>
        <v>3.0677512871773112</v>
      </c>
    </row>
    <row r="76" spans="1:7" ht="42.6" customHeight="1" thickBot="1" x14ac:dyDescent="0.35">
      <c r="A76" s="73">
        <v>16</v>
      </c>
      <c r="B76" s="74" t="s">
        <v>67</v>
      </c>
      <c r="C76" s="75">
        <v>4.0903350495697479</v>
      </c>
      <c r="D76" s="76" t="s">
        <v>46</v>
      </c>
      <c r="E76" s="75">
        <v>8</v>
      </c>
      <c r="G76" s="8">
        <f t="shared" si="0"/>
        <v>4.0903350495697479</v>
      </c>
    </row>
    <row r="77" spans="1:7" ht="42.6" customHeight="1" thickBot="1" x14ac:dyDescent="0.35">
      <c r="A77" s="73">
        <v>17</v>
      </c>
      <c r="B77" s="74" t="s">
        <v>68</v>
      </c>
      <c r="C77" s="75">
        <v>2.5564594059810926</v>
      </c>
      <c r="D77" s="76" t="s">
        <v>19</v>
      </c>
      <c r="E77" s="75">
        <v>5</v>
      </c>
      <c r="G77" s="8">
        <f t="shared" si="0"/>
        <v>2.5564594059810926</v>
      </c>
    </row>
    <row r="78" spans="1:7" ht="42.6" customHeight="1" thickBot="1" x14ac:dyDescent="0.35">
      <c r="A78" s="73">
        <v>18</v>
      </c>
      <c r="B78" s="74" t="s">
        <v>69</v>
      </c>
      <c r="C78" s="75">
        <v>2.5564594059810926</v>
      </c>
      <c r="D78" s="76" t="s">
        <v>19</v>
      </c>
      <c r="E78" s="75">
        <v>5</v>
      </c>
      <c r="G78" s="8">
        <f t="shared" si="0"/>
        <v>2.5564594059810926</v>
      </c>
    </row>
    <row r="79" spans="1:7" ht="42.6" customHeight="1" thickBot="1" x14ac:dyDescent="0.35">
      <c r="A79" s="73">
        <v>19</v>
      </c>
      <c r="B79" s="74" t="s">
        <v>70</v>
      </c>
      <c r="C79" s="75">
        <v>2.5564594059810926</v>
      </c>
      <c r="D79" s="76" t="s">
        <v>19</v>
      </c>
      <c r="E79" s="75">
        <v>5</v>
      </c>
      <c r="G79" s="8">
        <f t="shared" si="0"/>
        <v>2.5564594059810926</v>
      </c>
    </row>
    <row r="80" spans="1:7" ht="42.6" customHeight="1" thickBot="1" x14ac:dyDescent="0.35">
      <c r="A80" s="73">
        <v>20</v>
      </c>
      <c r="B80" s="74" t="s">
        <v>71</v>
      </c>
      <c r="C80" s="75">
        <v>2.5564594059810926</v>
      </c>
      <c r="D80" s="76" t="s">
        <v>19</v>
      </c>
      <c r="E80" s="75">
        <v>5</v>
      </c>
      <c r="G80" s="8">
        <f t="shared" si="0"/>
        <v>2.5564594059810926</v>
      </c>
    </row>
    <row r="81" spans="1:8" ht="42.6" customHeight="1" thickBot="1" x14ac:dyDescent="0.35">
      <c r="A81" s="73">
        <v>21</v>
      </c>
      <c r="B81" s="74" t="s">
        <v>72</v>
      </c>
      <c r="C81" s="75">
        <v>2.5564594059810926</v>
      </c>
      <c r="D81" s="76" t="s">
        <v>46</v>
      </c>
      <c r="E81" s="75">
        <v>5</v>
      </c>
      <c r="G81" s="8">
        <f t="shared" si="0"/>
        <v>2.5564594059810926</v>
      </c>
    </row>
    <row r="82" spans="1:8" ht="42.6" customHeight="1" thickBot="1" x14ac:dyDescent="0.35">
      <c r="A82" s="73">
        <v>22</v>
      </c>
      <c r="B82" s="74" t="s">
        <v>73</v>
      </c>
      <c r="C82" s="75">
        <v>3.5790431683735293</v>
      </c>
      <c r="D82" s="76" t="s">
        <v>19</v>
      </c>
      <c r="E82" s="75">
        <v>7</v>
      </c>
      <c r="G82" s="8">
        <f t="shared" si="0"/>
        <v>3.5790431683735293</v>
      </c>
    </row>
    <row r="83" spans="1:8" ht="42.6" customHeight="1" thickBot="1" x14ac:dyDescent="0.35">
      <c r="A83" s="73">
        <v>23</v>
      </c>
      <c r="B83" s="74" t="s">
        <v>74</v>
      </c>
      <c r="C83" s="75">
        <v>2.5564594059810926</v>
      </c>
      <c r="D83" s="76" t="s">
        <v>75</v>
      </c>
      <c r="E83" s="75">
        <v>5</v>
      </c>
      <c r="G83" s="8">
        <f t="shared" si="0"/>
        <v>2.5564594059810926</v>
      </c>
    </row>
    <row r="84" spans="1:8" ht="42.6" customHeight="1" thickBot="1" x14ac:dyDescent="0.35">
      <c r="A84" s="73">
        <v>24</v>
      </c>
      <c r="B84" s="74" t="s">
        <v>76</v>
      </c>
      <c r="C84" s="67" t="s">
        <v>594</v>
      </c>
      <c r="D84" s="320" t="s">
        <v>19</v>
      </c>
      <c r="E84" s="75" t="s">
        <v>77</v>
      </c>
      <c r="G84" s="51" t="s">
        <v>594</v>
      </c>
      <c r="H84" s="51" t="s">
        <v>594</v>
      </c>
    </row>
    <row r="85" spans="1:8" ht="42.6" customHeight="1" thickBot="1" x14ac:dyDescent="0.35">
      <c r="A85" s="77">
        <v>25</v>
      </c>
      <c r="B85" s="78" t="s">
        <v>78</v>
      </c>
      <c r="C85" s="67" t="s">
        <v>594</v>
      </c>
      <c r="D85" s="321" t="s">
        <v>19</v>
      </c>
      <c r="E85" s="79" t="s">
        <v>77</v>
      </c>
      <c r="G85" s="51" t="s">
        <v>594</v>
      </c>
      <c r="H85" s="51" t="s">
        <v>594</v>
      </c>
    </row>
    <row r="86" spans="1:8" ht="118.8" customHeight="1" thickBot="1" x14ac:dyDescent="0.35">
      <c r="A86" s="81">
        <v>26</v>
      </c>
      <c r="B86" s="82" t="s">
        <v>79</v>
      </c>
      <c r="C86" s="83" t="s">
        <v>80</v>
      </c>
      <c r="D86" s="84" t="s">
        <v>81</v>
      </c>
      <c r="G86" s="82" t="s">
        <v>80</v>
      </c>
    </row>
    <row r="87" spans="1:8" ht="42.6" customHeight="1" thickBot="1" x14ac:dyDescent="0.35">
      <c r="A87" s="85">
        <v>27</v>
      </c>
      <c r="B87" s="70" t="s">
        <v>82</v>
      </c>
      <c r="C87" s="86" t="s">
        <v>34</v>
      </c>
      <c r="D87" s="72" t="s">
        <v>52</v>
      </c>
      <c r="G87" s="85" t="s">
        <v>34</v>
      </c>
    </row>
    <row r="88" spans="1:8" ht="42.6" customHeight="1" thickBot="1" x14ac:dyDescent="0.35">
      <c r="A88" s="73">
        <v>28</v>
      </c>
      <c r="B88" s="74" t="s">
        <v>83</v>
      </c>
      <c r="C88" s="87" t="s">
        <v>34</v>
      </c>
      <c r="D88" s="76" t="s">
        <v>84</v>
      </c>
      <c r="G88" s="85" t="s">
        <v>34</v>
      </c>
    </row>
    <row r="89" spans="1:8" ht="42.6" customHeight="1" thickBot="1" x14ac:dyDescent="0.35">
      <c r="A89" s="73">
        <v>29</v>
      </c>
      <c r="B89" s="74" t="s">
        <v>85</v>
      </c>
      <c r="C89" s="87" t="s">
        <v>34</v>
      </c>
      <c r="D89" s="76" t="s">
        <v>86</v>
      </c>
      <c r="G89" s="85" t="s">
        <v>34</v>
      </c>
    </row>
    <row r="90" spans="1:8" ht="42.6" customHeight="1" thickBot="1" x14ac:dyDescent="0.35">
      <c r="A90" s="73">
        <v>30</v>
      </c>
      <c r="B90" s="74" t="s">
        <v>87</v>
      </c>
      <c r="C90" s="87" t="s">
        <v>34</v>
      </c>
      <c r="D90" s="76" t="s">
        <v>75</v>
      </c>
      <c r="G90" s="85" t="s">
        <v>34</v>
      </c>
    </row>
    <row r="91" spans="1:8" ht="42.6" customHeight="1" thickBot="1" x14ac:dyDescent="0.35">
      <c r="A91" s="73">
        <v>31</v>
      </c>
      <c r="B91" s="74" t="s">
        <v>88</v>
      </c>
      <c r="C91" s="75">
        <v>2.5564594059810926</v>
      </c>
      <c r="D91" s="76" t="s">
        <v>46</v>
      </c>
      <c r="E91" s="2">
        <v>5</v>
      </c>
      <c r="G91" s="8">
        <f>E91/1.95583</f>
        <v>2.5564594059810926</v>
      </c>
    </row>
    <row r="92" spans="1:8" ht="42.6" customHeight="1" thickBot="1" x14ac:dyDescent="0.35">
      <c r="A92" s="73">
        <v>32</v>
      </c>
      <c r="B92" s="74" t="s">
        <v>89</v>
      </c>
      <c r="C92" s="75" t="s">
        <v>34</v>
      </c>
      <c r="D92" s="76" t="s">
        <v>81</v>
      </c>
      <c r="G92" s="85" t="s">
        <v>34</v>
      </c>
    </row>
    <row r="93" spans="1:8" ht="42.6" customHeight="1" thickBot="1" x14ac:dyDescent="0.35">
      <c r="A93" s="73">
        <v>33</v>
      </c>
      <c r="B93" s="74" t="s">
        <v>90</v>
      </c>
      <c r="C93" s="87" t="s">
        <v>34</v>
      </c>
      <c r="D93" s="76" t="s">
        <v>91</v>
      </c>
      <c r="G93" s="85" t="s">
        <v>34</v>
      </c>
    </row>
    <row r="94" spans="1:8" ht="42.6" customHeight="1" thickBot="1" x14ac:dyDescent="0.35">
      <c r="A94" s="73">
        <v>34</v>
      </c>
      <c r="B94" s="74" t="s">
        <v>92</v>
      </c>
      <c r="C94" s="75">
        <v>10.22583762392437</v>
      </c>
      <c r="D94" s="76" t="s">
        <v>93</v>
      </c>
      <c r="E94" s="2">
        <v>20</v>
      </c>
      <c r="G94" s="8">
        <f>E94/1.95583</f>
        <v>10.22583762392437</v>
      </c>
    </row>
    <row r="95" spans="1:8" ht="42.6" customHeight="1" thickBot="1" x14ac:dyDescent="0.35">
      <c r="A95" s="73">
        <v>35</v>
      </c>
      <c r="B95" s="74" t="s">
        <v>94</v>
      </c>
      <c r="C95" s="87" t="s">
        <v>34</v>
      </c>
      <c r="D95" s="76" t="s">
        <v>52</v>
      </c>
      <c r="G95" s="85" t="s">
        <v>34</v>
      </c>
    </row>
    <row r="96" spans="1:8" ht="42.6" customHeight="1" thickBot="1" x14ac:dyDescent="0.35">
      <c r="A96" s="73">
        <v>36</v>
      </c>
      <c r="B96" s="74" t="s">
        <v>95</v>
      </c>
      <c r="C96" s="75">
        <v>4.0903350495697479</v>
      </c>
      <c r="D96" s="76" t="s">
        <v>96</v>
      </c>
      <c r="E96" s="2">
        <v>8</v>
      </c>
      <c r="G96" s="8">
        <f>E96/1.95583</f>
        <v>4.0903350495697479</v>
      </c>
    </row>
    <row r="97" spans="1:8" ht="42.6" customHeight="1" thickBot="1" x14ac:dyDescent="0.35">
      <c r="A97" s="73">
        <v>37</v>
      </c>
      <c r="B97" s="74" t="s">
        <v>97</v>
      </c>
      <c r="C97" s="87" t="s">
        <v>34</v>
      </c>
      <c r="D97" s="76" t="s">
        <v>98</v>
      </c>
      <c r="G97" s="85" t="s">
        <v>34</v>
      </c>
    </row>
    <row r="98" spans="1:8" ht="42.6" customHeight="1" thickBot="1" x14ac:dyDescent="0.35">
      <c r="A98" s="73">
        <v>38</v>
      </c>
      <c r="B98" s="74" t="s">
        <v>99</v>
      </c>
      <c r="C98" s="75">
        <v>7.6693782179432777</v>
      </c>
      <c r="D98" s="76" t="s">
        <v>19</v>
      </c>
      <c r="E98" s="88">
        <v>15</v>
      </c>
      <c r="G98" s="8">
        <f>E98/1.95583</f>
        <v>7.6693782179432777</v>
      </c>
    </row>
    <row r="99" spans="1:8" ht="42.6" customHeight="1" thickBot="1" x14ac:dyDescent="0.35">
      <c r="A99" s="77">
        <v>39</v>
      </c>
      <c r="B99" s="78" t="s">
        <v>100</v>
      </c>
      <c r="C99" s="89" t="s">
        <v>101</v>
      </c>
      <c r="D99" s="80" t="s">
        <v>102</v>
      </c>
      <c r="G99" s="85" t="s">
        <v>34</v>
      </c>
    </row>
    <row r="100" spans="1:8" ht="15" thickBot="1" x14ac:dyDescent="0.35">
      <c r="A100" s="15"/>
      <c r="G100" s="8"/>
    </row>
    <row r="101" spans="1:8" ht="28.8" customHeight="1" thickBot="1" x14ac:dyDescent="0.35">
      <c r="A101" s="518" t="s">
        <v>103</v>
      </c>
      <c r="B101" s="519"/>
      <c r="C101" s="519"/>
      <c r="D101" s="520"/>
      <c r="G101" s="8"/>
    </row>
    <row r="102" spans="1:8" ht="27.6" x14ac:dyDescent="0.3">
      <c r="A102" s="521" t="s">
        <v>0</v>
      </c>
      <c r="B102" s="521" t="s">
        <v>104</v>
      </c>
      <c r="C102" s="90" t="s">
        <v>105</v>
      </c>
      <c r="D102" s="91" t="s">
        <v>105</v>
      </c>
      <c r="G102" s="8"/>
    </row>
    <row r="103" spans="1:8" ht="28.2" thickBot="1" x14ac:dyDescent="0.35">
      <c r="A103" s="522"/>
      <c r="B103" s="522"/>
      <c r="C103" s="90" t="s">
        <v>106</v>
      </c>
      <c r="D103" s="91" t="s">
        <v>337</v>
      </c>
      <c r="G103" s="8"/>
    </row>
    <row r="104" spans="1:8" ht="36.6" customHeight="1" x14ac:dyDescent="0.3">
      <c r="A104" s="569">
        <v>1</v>
      </c>
      <c r="B104" s="92" t="s">
        <v>107</v>
      </c>
      <c r="C104" s="572">
        <v>25.564594059810926</v>
      </c>
      <c r="D104" s="572">
        <f>20/1.95583</f>
        <v>10.22583762392437</v>
      </c>
      <c r="E104" s="535">
        <v>50</v>
      </c>
      <c r="F104" s="535">
        <v>20</v>
      </c>
      <c r="G104" s="560">
        <f>50/1.95583</f>
        <v>25.564594059810926</v>
      </c>
      <c r="H104" s="560">
        <f>20/1.95583</f>
        <v>10.22583762392437</v>
      </c>
    </row>
    <row r="105" spans="1:8" ht="26.4" customHeight="1" x14ac:dyDescent="0.3">
      <c r="A105" s="570"/>
      <c r="B105" s="93" t="s">
        <v>108</v>
      </c>
      <c r="C105" s="573"/>
      <c r="D105" s="573"/>
      <c r="E105" s="536"/>
      <c r="F105" s="536"/>
      <c r="G105" s="561"/>
      <c r="H105" s="561"/>
    </row>
    <row r="106" spans="1:8" ht="26.4" customHeight="1" x14ac:dyDescent="0.3">
      <c r="A106" s="570"/>
      <c r="B106" s="93" t="s">
        <v>109</v>
      </c>
      <c r="C106" s="573"/>
      <c r="D106" s="573"/>
      <c r="E106" s="536"/>
      <c r="F106" s="536"/>
      <c r="G106" s="561"/>
      <c r="H106" s="561"/>
    </row>
    <row r="107" spans="1:8" ht="26.4" customHeight="1" x14ac:dyDescent="0.3">
      <c r="A107" s="570"/>
      <c r="B107" s="93" t="s">
        <v>110</v>
      </c>
      <c r="C107" s="573"/>
      <c r="D107" s="573"/>
      <c r="E107" s="536"/>
      <c r="F107" s="536"/>
      <c r="G107" s="561"/>
      <c r="H107" s="561"/>
    </row>
    <row r="108" spans="1:8" ht="26.4" customHeight="1" thickBot="1" x14ac:dyDescent="0.35">
      <c r="A108" s="571"/>
      <c r="B108" s="94" t="s">
        <v>111</v>
      </c>
      <c r="C108" s="574"/>
      <c r="D108" s="574"/>
      <c r="E108" s="537"/>
      <c r="F108" s="537"/>
      <c r="G108" s="562"/>
      <c r="H108" s="562"/>
    </row>
    <row r="109" spans="1:8" ht="38.4" customHeight="1" x14ac:dyDescent="0.3">
      <c r="A109" s="569">
        <v>2</v>
      </c>
      <c r="B109" s="93" t="s">
        <v>113</v>
      </c>
      <c r="C109" s="572">
        <v>5.1129188119621851</v>
      </c>
      <c r="D109" s="563" t="s">
        <v>119</v>
      </c>
      <c r="E109" s="535">
        <v>10</v>
      </c>
      <c r="G109" s="560">
        <f>10/1.95583</f>
        <v>5.1129188119621851</v>
      </c>
      <c r="H109" s="563" t="s">
        <v>119</v>
      </c>
    </row>
    <row r="110" spans="1:8" ht="19.2" customHeight="1" x14ac:dyDescent="0.3">
      <c r="A110" s="570"/>
      <c r="B110" s="93" t="s">
        <v>114</v>
      </c>
      <c r="C110" s="573"/>
      <c r="D110" s="564"/>
      <c r="E110" s="536"/>
      <c r="G110" s="561"/>
      <c r="H110" s="564"/>
    </row>
    <row r="111" spans="1:8" ht="19.2" customHeight="1" x14ac:dyDescent="0.3">
      <c r="A111" s="570"/>
      <c r="B111" s="93" t="s">
        <v>115</v>
      </c>
      <c r="C111" s="573"/>
      <c r="D111" s="564"/>
      <c r="E111" s="536"/>
      <c r="G111" s="561"/>
      <c r="H111" s="564"/>
    </row>
    <row r="112" spans="1:8" ht="19.2" customHeight="1" x14ac:dyDescent="0.3">
      <c r="A112" s="570"/>
      <c r="B112" s="93" t="s">
        <v>116</v>
      </c>
      <c r="C112" s="573"/>
      <c r="D112" s="564"/>
      <c r="E112" s="536"/>
      <c r="G112" s="561"/>
      <c r="H112" s="564"/>
    </row>
    <row r="113" spans="1:8" ht="19.2" customHeight="1" x14ac:dyDescent="0.3">
      <c r="A113" s="570"/>
      <c r="B113" s="93" t="s">
        <v>117</v>
      </c>
      <c r="C113" s="573"/>
      <c r="D113" s="564"/>
      <c r="E113" s="536"/>
      <c r="G113" s="561"/>
      <c r="H113" s="564"/>
    </row>
    <row r="114" spans="1:8" ht="19.2" customHeight="1" thickBot="1" x14ac:dyDescent="0.35">
      <c r="A114" s="571"/>
      <c r="B114" s="94" t="s">
        <v>118</v>
      </c>
      <c r="C114" s="574"/>
      <c r="D114" s="565"/>
      <c r="E114" s="537"/>
      <c r="G114" s="561"/>
      <c r="H114" s="565"/>
    </row>
    <row r="115" spans="1:8" ht="26.4" customHeight="1" x14ac:dyDescent="0.3">
      <c r="A115" s="95">
        <v>3</v>
      </c>
      <c r="B115" s="93" t="s">
        <v>340</v>
      </c>
      <c r="C115" s="96">
        <v>5.1129188119621851</v>
      </c>
      <c r="D115" s="97" t="s">
        <v>119</v>
      </c>
      <c r="E115" s="98" t="s">
        <v>112</v>
      </c>
      <c r="G115" s="99">
        <f>10/1.95583</f>
        <v>5.1129188119621851</v>
      </c>
    </row>
    <row r="116" spans="1:8" ht="27.6" customHeight="1" thickBot="1" x14ac:dyDescent="0.35">
      <c r="A116" s="100">
        <v>4</v>
      </c>
      <c r="B116" s="101" t="s">
        <v>120</v>
      </c>
      <c r="C116" s="102">
        <v>5.1129188119621851</v>
      </c>
      <c r="D116" s="101" t="s">
        <v>119</v>
      </c>
      <c r="E116" s="103" t="s">
        <v>112</v>
      </c>
      <c r="G116" s="99">
        <f>10/1.95583</f>
        <v>5.1129188119621851</v>
      </c>
    </row>
    <row r="117" spans="1:8" ht="27.6" customHeight="1" thickBot="1" x14ac:dyDescent="0.35">
      <c r="A117" s="100">
        <v>5</v>
      </c>
      <c r="B117" s="101" t="s">
        <v>121</v>
      </c>
      <c r="C117" s="102">
        <v>5.1129188119621851</v>
      </c>
      <c r="D117" s="101" t="s">
        <v>119</v>
      </c>
      <c r="E117" s="103" t="s">
        <v>112</v>
      </c>
      <c r="G117" s="99">
        <f>10/1.95583</f>
        <v>5.1129188119621851</v>
      </c>
    </row>
    <row r="118" spans="1:8" ht="33" customHeight="1" thickBot="1" x14ac:dyDescent="0.35">
      <c r="A118" s="100">
        <v>6</v>
      </c>
      <c r="B118" s="101" t="s">
        <v>122</v>
      </c>
      <c r="C118" s="104" t="s">
        <v>595</v>
      </c>
      <c r="D118" s="101" t="s">
        <v>119</v>
      </c>
      <c r="G118" s="99">
        <f>0.5/1.95583</f>
        <v>0.25564594059810924</v>
      </c>
      <c r="H118" s="104" t="s">
        <v>595</v>
      </c>
    </row>
    <row r="119" spans="1:8" ht="15.6" x14ac:dyDescent="0.3">
      <c r="A119" s="105" t="s">
        <v>123</v>
      </c>
      <c r="G119" s="8"/>
    </row>
    <row r="120" spans="1:8" x14ac:dyDescent="0.3">
      <c r="B120" s="106" t="s">
        <v>124</v>
      </c>
      <c r="G120" s="8"/>
    </row>
    <row r="121" spans="1:8" ht="15" thickBot="1" x14ac:dyDescent="0.35">
      <c r="A121" s="107" t="s">
        <v>125</v>
      </c>
      <c r="G121" s="8"/>
    </row>
    <row r="122" spans="1:8" ht="30" customHeight="1" thickBot="1" x14ac:dyDescent="0.35">
      <c r="A122" s="506" t="s">
        <v>126</v>
      </c>
      <c r="B122" s="507"/>
      <c r="C122" s="508"/>
      <c r="G122" s="8"/>
    </row>
    <row r="123" spans="1:8" ht="15.6" thickBot="1" x14ac:dyDescent="0.35">
      <c r="A123" s="74" t="s">
        <v>0</v>
      </c>
      <c r="B123" s="74" t="s">
        <v>1</v>
      </c>
      <c r="C123" s="108" t="s">
        <v>2</v>
      </c>
      <c r="G123" s="8"/>
    </row>
    <row r="124" spans="1:8" ht="16.8" customHeight="1" thickBot="1" x14ac:dyDescent="0.35">
      <c r="A124" s="73">
        <v>1</v>
      </c>
      <c r="B124" s="74" t="s">
        <v>127</v>
      </c>
      <c r="C124" s="7">
        <v>25.564594059810901</v>
      </c>
      <c r="E124" s="109">
        <v>50</v>
      </c>
      <c r="G124" s="8">
        <f>E124/1.95583</f>
        <v>25.564594059810926</v>
      </c>
    </row>
    <row r="125" spans="1:8" ht="16.8" customHeight="1" thickBot="1" x14ac:dyDescent="0.35">
      <c r="A125" s="73">
        <v>2</v>
      </c>
      <c r="B125" s="74" t="s">
        <v>128</v>
      </c>
      <c r="C125" s="7">
        <v>102.2583762392437</v>
      </c>
      <c r="E125" s="110">
        <v>200</v>
      </c>
      <c r="G125" s="8">
        <f>E125/1.95583</f>
        <v>102.2583762392437</v>
      </c>
    </row>
    <row r="126" spans="1:8" ht="16.8" customHeight="1" thickBot="1" x14ac:dyDescent="0.35">
      <c r="A126" s="77">
        <v>3</v>
      </c>
      <c r="B126" s="78" t="s">
        <v>129</v>
      </c>
      <c r="C126" s="111">
        <v>76.693782179432773</v>
      </c>
      <c r="E126" s="112">
        <v>150</v>
      </c>
      <c r="G126" s="8">
        <f>E126/1.95583</f>
        <v>76.693782179432773</v>
      </c>
    </row>
    <row r="127" spans="1:8" ht="16.8" customHeight="1" x14ac:dyDescent="0.3">
      <c r="A127" s="113"/>
      <c r="B127" s="114"/>
      <c r="C127" s="115"/>
      <c r="G127" s="8"/>
    </row>
    <row r="128" spans="1:8" ht="15" thickBot="1" x14ac:dyDescent="0.35">
      <c r="A128" s="116"/>
      <c r="B128" s="117" t="s">
        <v>130</v>
      </c>
      <c r="C128" s="118"/>
      <c r="G128" s="8"/>
    </row>
    <row r="129" spans="1:7" ht="30" customHeight="1" thickBot="1" x14ac:dyDescent="0.35">
      <c r="A129" s="506" t="s">
        <v>131</v>
      </c>
      <c r="B129" s="507"/>
      <c r="C129" s="508"/>
      <c r="G129" s="8"/>
    </row>
    <row r="130" spans="1:7" ht="39.6" customHeight="1" thickBot="1" x14ac:dyDescent="0.35">
      <c r="A130" s="77">
        <v>1</v>
      </c>
      <c r="B130" s="78" t="s">
        <v>132</v>
      </c>
      <c r="C130" s="111">
        <f>A130/1.95583</f>
        <v>0.51129188119621849</v>
      </c>
      <c r="E130" s="2">
        <v>10</v>
      </c>
      <c r="G130" s="8">
        <f>E130/1.95583</f>
        <v>5.1129188119621851</v>
      </c>
    </row>
    <row r="131" spans="1:7" ht="15" thickBot="1" x14ac:dyDescent="0.35">
      <c r="A131" s="119"/>
      <c r="G131" s="8"/>
    </row>
    <row r="132" spans="1:7" ht="36" customHeight="1" thickBot="1" x14ac:dyDescent="0.35">
      <c r="A132" s="566" t="s">
        <v>133</v>
      </c>
      <c r="B132" s="567"/>
      <c r="C132" s="567"/>
      <c r="D132" s="568"/>
      <c r="G132" s="8"/>
    </row>
    <row r="133" spans="1:7" ht="30" customHeight="1" thickBot="1" x14ac:dyDescent="0.35">
      <c r="A133" s="530" t="s">
        <v>134</v>
      </c>
      <c r="B133" s="531"/>
      <c r="C133" s="531"/>
      <c r="D133" s="532"/>
      <c r="G133" s="8"/>
    </row>
    <row r="134" spans="1:7" ht="30.6" thickBot="1" x14ac:dyDescent="0.35">
      <c r="A134" s="74" t="s">
        <v>0</v>
      </c>
      <c r="B134" s="74" t="s">
        <v>1</v>
      </c>
      <c r="C134" s="75" t="s">
        <v>2</v>
      </c>
      <c r="D134" s="76" t="s">
        <v>10</v>
      </c>
      <c r="G134" s="8"/>
    </row>
    <row r="135" spans="1:7" ht="58.8" customHeight="1" thickBot="1" x14ac:dyDescent="0.35">
      <c r="A135" s="73">
        <v>1</v>
      </c>
      <c r="B135" s="74" t="s">
        <v>135</v>
      </c>
      <c r="C135" s="120">
        <v>1.8406507723063867</v>
      </c>
      <c r="D135" s="121" t="s">
        <v>81</v>
      </c>
      <c r="E135" s="120">
        <v>3.6</v>
      </c>
      <c r="G135" s="8">
        <f>C135/1.95583</f>
        <v>0.94110979599780487</v>
      </c>
    </row>
    <row r="136" spans="1:7" ht="58.8" customHeight="1" thickBot="1" x14ac:dyDescent="0.35">
      <c r="A136" s="73">
        <v>2</v>
      </c>
      <c r="B136" s="74" t="s">
        <v>136</v>
      </c>
      <c r="C136" s="120">
        <v>10.22583762392437</v>
      </c>
      <c r="D136" s="121" t="s">
        <v>81</v>
      </c>
      <c r="E136" s="120">
        <v>20</v>
      </c>
      <c r="G136" s="8">
        <f>C136/1.95583</f>
        <v>5.22838775554336</v>
      </c>
    </row>
    <row r="137" spans="1:7" ht="58.8" customHeight="1" thickBot="1" x14ac:dyDescent="0.35">
      <c r="A137" s="73">
        <v>3</v>
      </c>
      <c r="B137" s="74" t="s">
        <v>137</v>
      </c>
      <c r="C137" s="120" t="s">
        <v>34</v>
      </c>
      <c r="D137" s="121" t="s">
        <v>81</v>
      </c>
      <c r="G137" s="122" t="s">
        <v>34</v>
      </c>
    </row>
    <row r="138" spans="1:7" ht="121.2" customHeight="1" thickBot="1" x14ac:dyDescent="0.35">
      <c r="A138" s="73">
        <v>4</v>
      </c>
      <c r="B138" s="74" t="s">
        <v>138</v>
      </c>
      <c r="C138" s="122" t="s">
        <v>596</v>
      </c>
      <c r="D138" s="121" t="s">
        <v>139</v>
      </c>
      <c r="G138" s="122" t="s">
        <v>559</v>
      </c>
    </row>
    <row r="139" spans="1:7" ht="58.8" customHeight="1" thickBot="1" x14ac:dyDescent="0.35">
      <c r="A139" s="73">
        <v>5</v>
      </c>
      <c r="B139" s="74" t="s">
        <v>140</v>
      </c>
      <c r="C139" s="120">
        <v>7.6693782179432777</v>
      </c>
      <c r="D139" s="121" t="s">
        <v>31</v>
      </c>
      <c r="E139" s="120">
        <v>15</v>
      </c>
      <c r="G139" s="8">
        <f>E139/1.95583</f>
        <v>7.6693782179432777</v>
      </c>
    </row>
    <row r="140" spans="1:7" ht="58.8" customHeight="1" thickBot="1" x14ac:dyDescent="0.35">
      <c r="A140" s="73">
        <v>6</v>
      </c>
      <c r="B140" s="74" t="s">
        <v>141</v>
      </c>
      <c r="C140" s="120">
        <v>2.5564594059810926</v>
      </c>
      <c r="D140" s="121" t="s">
        <v>81</v>
      </c>
      <c r="E140" s="120">
        <v>5</v>
      </c>
      <c r="G140" s="8">
        <f>E140/1.95583</f>
        <v>2.5564594059810926</v>
      </c>
    </row>
    <row r="141" spans="1:7" ht="58.8" customHeight="1" thickBot="1" x14ac:dyDescent="0.35">
      <c r="A141" s="73">
        <v>7</v>
      </c>
      <c r="B141" s="74" t="s">
        <v>142</v>
      </c>
      <c r="C141" s="120">
        <v>3.5790431683735293</v>
      </c>
      <c r="D141" s="121" t="s">
        <v>31</v>
      </c>
      <c r="E141" s="120">
        <v>7</v>
      </c>
      <c r="G141" s="8">
        <f>E141/1.95583</f>
        <v>3.5790431683735293</v>
      </c>
    </row>
    <row r="142" spans="1:7" ht="58.8" customHeight="1" thickBot="1" x14ac:dyDescent="0.35">
      <c r="A142" s="73">
        <v>8</v>
      </c>
      <c r="B142" s="74" t="s">
        <v>143</v>
      </c>
      <c r="C142" s="120" t="s">
        <v>34</v>
      </c>
      <c r="D142" s="121" t="s">
        <v>144</v>
      </c>
      <c r="G142" s="122" t="s">
        <v>34</v>
      </c>
    </row>
    <row r="143" spans="1:7" ht="58.8" customHeight="1" thickBot="1" x14ac:dyDescent="0.35">
      <c r="A143" s="73">
        <v>9</v>
      </c>
      <c r="B143" s="74" t="s">
        <v>145</v>
      </c>
      <c r="C143" s="120">
        <v>2.5564594059810926</v>
      </c>
      <c r="D143" s="121" t="s">
        <v>81</v>
      </c>
      <c r="E143" s="2">
        <v>5</v>
      </c>
      <c r="G143" s="8">
        <f>E143/1.95583</f>
        <v>2.5564594059810926</v>
      </c>
    </row>
    <row r="144" spans="1:7" ht="58.8" customHeight="1" thickBot="1" x14ac:dyDescent="0.35">
      <c r="A144" s="73">
        <v>10</v>
      </c>
      <c r="B144" s="78" t="s">
        <v>146</v>
      </c>
      <c r="C144" s="123" t="s">
        <v>34</v>
      </c>
      <c r="D144" s="124" t="s">
        <v>31</v>
      </c>
      <c r="G144" s="125" t="s">
        <v>34</v>
      </c>
    </row>
    <row r="145" spans="1:7" ht="57.6" customHeight="1" thickBot="1" x14ac:dyDescent="0.35">
      <c r="A145" s="73">
        <v>11</v>
      </c>
      <c r="B145" s="74" t="s">
        <v>147</v>
      </c>
      <c r="C145" s="87">
        <v>5.1129188119621851</v>
      </c>
      <c r="D145" s="121" t="s">
        <v>81</v>
      </c>
      <c r="E145" s="2">
        <v>10</v>
      </c>
      <c r="G145" s="8">
        <f>E145/1.95583</f>
        <v>5.1129188119621851</v>
      </c>
    </row>
    <row r="146" spans="1:7" ht="57.6" customHeight="1" thickBot="1" x14ac:dyDescent="0.35">
      <c r="A146" s="73">
        <v>12</v>
      </c>
      <c r="B146" s="74" t="s">
        <v>148</v>
      </c>
      <c r="C146" s="87" t="s">
        <v>560</v>
      </c>
      <c r="D146" s="121" t="s">
        <v>31</v>
      </c>
      <c r="G146" s="73" t="s">
        <v>560</v>
      </c>
    </row>
    <row r="147" spans="1:7" ht="55.2" customHeight="1" thickBot="1" x14ac:dyDescent="0.35">
      <c r="A147" s="73">
        <v>13</v>
      </c>
      <c r="B147" s="74" t="s">
        <v>149</v>
      </c>
      <c r="C147" s="87">
        <v>25.564594059810926</v>
      </c>
      <c r="D147" s="121" t="s">
        <v>81</v>
      </c>
      <c r="E147" s="87">
        <v>50</v>
      </c>
      <c r="G147" s="8">
        <f>E147/1.95583</f>
        <v>25.564594059810926</v>
      </c>
    </row>
    <row r="148" spans="1:7" ht="54" customHeight="1" thickBot="1" x14ac:dyDescent="0.35">
      <c r="A148" s="73">
        <v>14</v>
      </c>
      <c r="B148" s="74" t="s">
        <v>150</v>
      </c>
      <c r="C148" s="87">
        <v>3.5790431683735293</v>
      </c>
      <c r="D148" s="121" t="s">
        <v>81</v>
      </c>
      <c r="E148" s="87">
        <v>7</v>
      </c>
      <c r="G148" s="8">
        <f>E148/1.95583</f>
        <v>3.5790431683735293</v>
      </c>
    </row>
    <row r="149" spans="1:7" ht="45.6" thickBot="1" x14ac:dyDescent="0.35">
      <c r="A149" s="73">
        <v>15</v>
      </c>
      <c r="B149" s="74" t="s">
        <v>151</v>
      </c>
      <c r="C149" s="87" t="s">
        <v>34</v>
      </c>
      <c r="D149" s="121" t="s">
        <v>139</v>
      </c>
      <c r="G149" s="8" t="s">
        <v>34</v>
      </c>
    </row>
    <row r="150" spans="1:7" ht="55.8" customHeight="1" thickBot="1" x14ac:dyDescent="0.35">
      <c r="A150" s="73">
        <v>16</v>
      </c>
      <c r="B150" s="74" t="s">
        <v>152</v>
      </c>
      <c r="C150" s="87">
        <v>20.45167524784874</v>
      </c>
      <c r="D150" s="121" t="s">
        <v>81</v>
      </c>
      <c r="E150" s="87">
        <v>40</v>
      </c>
      <c r="G150" s="8">
        <f>E150/1.95583</f>
        <v>20.45167524784874</v>
      </c>
    </row>
    <row r="151" spans="1:7" ht="58.2" customHeight="1" thickBot="1" x14ac:dyDescent="0.35">
      <c r="A151" s="73">
        <v>17</v>
      </c>
      <c r="B151" s="74" t="s">
        <v>153</v>
      </c>
      <c r="C151" s="87">
        <v>40.903350495697481</v>
      </c>
      <c r="D151" s="121" t="s">
        <v>81</v>
      </c>
      <c r="E151" s="87">
        <v>80</v>
      </c>
      <c r="G151" s="8">
        <f t="shared" ref="G151:G158" si="1">E151/1.95583</f>
        <v>40.903350495697481</v>
      </c>
    </row>
    <row r="152" spans="1:7" ht="46.2" customHeight="1" thickBot="1" x14ac:dyDescent="0.35">
      <c r="A152" s="73">
        <v>18</v>
      </c>
      <c r="B152" s="74" t="s">
        <v>154</v>
      </c>
      <c r="C152" s="87">
        <v>5.1129188119621851</v>
      </c>
      <c r="D152" s="121" t="s">
        <v>81</v>
      </c>
      <c r="E152" s="87">
        <v>10</v>
      </c>
      <c r="G152" s="8">
        <f t="shared" si="1"/>
        <v>5.1129188119621851</v>
      </c>
    </row>
    <row r="153" spans="1:7" ht="49.8" customHeight="1" thickBot="1" x14ac:dyDescent="0.35">
      <c r="A153" s="73">
        <v>19</v>
      </c>
      <c r="B153" s="126" t="s">
        <v>155</v>
      </c>
      <c r="C153" s="89">
        <v>5.1129188119621851</v>
      </c>
      <c r="D153" s="124" t="s">
        <v>81</v>
      </c>
      <c r="E153" s="89">
        <v>10</v>
      </c>
      <c r="G153" s="8">
        <f t="shared" si="1"/>
        <v>5.1129188119621851</v>
      </c>
    </row>
    <row r="154" spans="1:7" ht="49.8" customHeight="1" thickBot="1" x14ac:dyDescent="0.35">
      <c r="A154" s="73">
        <v>20</v>
      </c>
      <c r="B154" s="127" t="s">
        <v>156</v>
      </c>
      <c r="C154" s="108">
        <v>5.1129188119621851</v>
      </c>
      <c r="D154" s="121" t="s">
        <v>81</v>
      </c>
      <c r="E154" s="108">
        <v>10</v>
      </c>
      <c r="G154" s="8">
        <f t="shared" si="1"/>
        <v>5.1129188119621851</v>
      </c>
    </row>
    <row r="155" spans="1:7" ht="49.8" customHeight="1" thickBot="1" x14ac:dyDescent="0.35">
      <c r="A155" s="73">
        <v>21</v>
      </c>
      <c r="B155" s="76" t="s">
        <v>157</v>
      </c>
      <c r="C155" s="108">
        <v>10.22583762392437</v>
      </c>
      <c r="D155" s="121" t="s">
        <v>81</v>
      </c>
      <c r="E155" s="108">
        <v>20</v>
      </c>
      <c r="G155" s="8">
        <f t="shared" si="1"/>
        <v>10.22583762392437</v>
      </c>
    </row>
    <row r="156" spans="1:7" ht="42" customHeight="1" thickBot="1" x14ac:dyDescent="0.35">
      <c r="A156" s="73">
        <v>22</v>
      </c>
      <c r="B156" s="78" t="s">
        <v>158</v>
      </c>
      <c r="C156" s="89">
        <v>5.1129188119621851</v>
      </c>
      <c r="D156" s="128" t="s">
        <v>19</v>
      </c>
      <c r="E156" s="89">
        <v>10</v>
      </c>
      <c r="G156" s="8">
        <f t="shared" si="1"/>
        <v>5.1129188119621851</v>
      </c>
    </row>
    <row r="157" spans="1:7" ht="36" customHeight="1" thickBot="1" x14ac:dyDescent="0.35">
      <c r="A157" s="73">
        <v>23</v>
      </c>
      <c r="B157" s="78" t="s">
        <v>159</v>
      </c>
      <c r="C157" s="89">
        <v>7.6693782179432777</v>
      </c>
      <c r="D157" s="130" t="s">
        <v>19</v>
      </c>
      <c r="E157" s="129">
        <v>15</v>
      </c>
      <c r="G157" s="8">
        <f t="shared" si="1"/>
        <v>7.6693782179432777</v>
      </c>
    </row>
    <row r="158" spans="1:7" ht="45.6" customHeight="1" thickBot="1" x14ac:dyDescent="0.35">
      <c r="A158" s="73">
        <v>24</v>
      </c>
      <c r="B158" s="78" t="s">
        <v>160</v>
      </c>
      <c r="C158" s="89">
        <v>1.022583762392437</v>
      </c>
      <c r="D158" s="133" t="s">
        <v>19</v>
      </c>
      <c r="E158" s="132">
        <v>2</v>
      </c>
      <c r="G158" s="8">
        <f t="shared" si="1"/>
        <v>1.022583762392437</v>
      </c>
    </row>
    <row r="159" spans="1:7" ht="61.2" customHeight="1" thickBot="1" x14ac:dyDescent="0.35">
      <c r="A159" s="73">
        <v>25</v>
      </c>
      <c r="B159" s="515" t="s">
        <v>161</v>
      </c>
      <c r="C159" s="516"/>
      <c r="D159" s="516"/>
      <c r="G159" s="8"/>
    </row>
    <row r="160" spans="1:7" ht="30.6" thickBot="1" x14ac:dyDescent="0.35">
      <c r="A160" s="322" t="s">
        <v>597</v>
      </c>
      <c r="B160" s="78" t="s">
        <v>341</v>
      </c>
      <c r="C160" s="89">
        <v>15.338756435886555</v>
      </c>
      <c r="D160" s="137" t="s">
        <v>31</v>
      </c>
      <c r="E160" s="89">
        <v>30</v>
      </c>
      <c r="G160" s="8">
        <f>E160/1.95583</f>
        <v>15.338756435886555</v>
      </c>
    </row>
    <row r="161" spans="1:7" ht="30.6" thickBot="1" x14ac:dyDescent="0.35">
      <c r="A161" s="322" t="s">
        <v>598</v>
      </c>
      <c r="B161" s="78" t="s">
        <v>342</v>
      </c>
      <c r="C161" s="89">
        <v>25.564594059810926</v>
      </c>
      <c r="D161" s="137" t="s">
        <v>31</v>
      </c>
      <c r="E161" s="89">
        <v>50</v>
      </c>
      <c r="G161" s="8">
        <f>E161/1.95583</f>
        <v>25.564594059810926</v>
      </c>
    </row>
    <row r="162" spans="1:7" ht="28.2" customHeight="1" thickBot="1" x14ac:dyDescent="0.35">
      <c r="A162" s="134" t="s">
        <v>599</v>
      </c>
      <c r="B162" s="78" t="s">
        <v>343</v>
      </c>
      <c r="C162" s="89">
        <v>102.2583762392437</v>
      </c>
      <c r="D162" s="137" t="s">
        <v>31</v>
      </c>
      <c r="E162" s="89">
        <v>200</v>
      </c>
      <c r="G162" s="8">
        <f>E162/1.95583</f>
        <v>102.2583762392437</v>
      </c>
    </row>
    <row r="163" spans="1:7" ht="34.799999999999997" customHeight="1" thickBot="1" x14ac:dyDescent="0.35">
      <c r="A163" s="134">
        <v>26</v>
      </c>
      <c r="B163" s="515" t="s">
        <v>344</v>
      </c>
      <c r="C163" s="516"/>
      <c r="D163" s="516"/>
      <c r="G163" s="8"/>
    </row>
    <row r="164" spans="1:7" ht="47.4" customHeight="1" thickBot="1" x14ac:dyDescent="0.35">
      <c r="A164" s="138" t="s">
        <v>600</v>
      </c>
      <c r="B164" s="78" t="s">
        <v>345</v>
      </c>
      <c r="C164" s="89">
        <v>30.677512871773111</v>
      </c>
      <c r="D164" s="66"/>
      <c r="E164" s="89">
        <v>60</v>
      </c>
      <c r="G164" s="8">
        <f>E164/1.95583</f>
        <v>30.677512871773111</v>
      </c>
    </row>
    <row r="165" spans="1:7" ht="60" customHeight="1" thickBot="1" x14ac:dyDescent="0.35">
      <c r="A165" s="138" t="s">
        <v>600</v>
      </c>
      <c r="B165" s="78" t="s">
        <v>346</v>
      </c>
      <c r="C165" s="89">
        <v>76.693782179432773</v>
      </c>
      <c r="D165" s="66"/>
      <c r="E165" s="89">
        <v>150</v>
      </c>
      <c r="G165" s="8">
        <f t="shared" ref="G165:G173" si="2">E165/1.95583</f>
        <v>76.693782179432773</v>
      </c>
    </row>
    <row r="166" spans="1:7" ht="30" customHeight="1" thickBot="1" x14ac:dyDescent="0.35">
      <c r="A166" s="134">
        <v>27</v>
      </c>
      <c r="B166" s="78" t="s">
        <v>347</v>
      </c>
      <c r="C166" s="89">
        <v>10.22583762392437</v>
      </c>
      <c r="D166" s="137" t="s">
        <v>162</v>
      </c>
      <c r="E166" s="89">
        <v>20</v>
      </c>
      <c r="G166" s="8">
        <f t="shared" si="2"/>
        <v>10.22583762392437</v>
      </c>
    </row>
    <row r="167" spans="1:7" ht="29.4" customHeight="1" thickBot="1" x14ac:dyDescent="0.35">
      <c r="A167" s="543">
        <v>28</v>
      </c>
      <c r="B167" s="78" t="s">
        <v>163</v>
      </c>
      <c r="C167" s="89">
        <v>92.032538615319325</v>
      </c>
      <c r="D167" s="545" t="s">
        <v>52</v>
      </c>
      <c r="E167" s="89">
        <v>180</v>
      </c>
      <c r="G167" s="8">
        <f t="shared" si="2"/>
        <v>92.032538615319325</v>
      </c>
    </row>
    <row r="168" spans="1:7" ht="29.4" customHeight="1" thickBot="1" x14ac:dyDescent="0.35">
      <c r="A168" s="544"/>
      <c r="B168" s="78" t="s">
        <v>164</v>
      </c>
      <c r="C168" s="89">
        <v>81.806700991394962</v>
      </c>
      <c r="D168" s="546"/>
      <c r="E168" s="89">
        <v>160</v>
      </c>
      <c r="G168" s="8">
        <f t="shared" si="2"/>
        <v>81.806700991394962</v>
      </c>
    </row>
    <row r="169" spans="1:7" ht="29.4" customHeight="1" thickBot="1" x14ac:dyDescent="0.35">
      <c r="A169" s="544"/>
      <c r="B169" s="78" t="s">
        <v>165</v>
      </c>
      <c r="C169" s="89">
        <v>127.82297029905462</v>
      </c>
      <c r="D169" s="546"/>
      <c r="E169" s="89">
        <v>250</v>
      </c>
      <c r="G169" s="8">
        <f t="shared" si="2"/>
        <v>127.82297029905462</v>
      </c>
    </row>
    <row r="170" spans="1:7" ht="29.4" customHeight="1" thickBot="1" x14ac:dyDescent="0.35">
      <c r="A170" s="544"/>
      <c r="B170" s="78" t="s">
        <v>166</v>
      </c>
      <c r="C170" s="89">
        <v>102.2583762392437</v>
      </c>
      <c r="D170" s="546"/>
      <c r="E170" s="89">
        <v>200</v>
      </c>
      <c r="G170" s="8">
        <f t="shared" si="2"/>
        <v>102.2583762392437</v>
      </c>
    </row>
    <row r="171" spans="1:7" ht="29.4" customHeight="1" thickBot="1" x14ac:dyDescent="0.35">
      <c r="A171" s="544"/>
      <c r="B171" s="78" t="s">
        <v>167</v>
      </c>
      <c r="C171" s="89">
        <v>127.82297029905462</v>
      </c>
      <c r="D171" s="546"/>
      <c r="E171" s="89">
        <v>250</v>
      </c>
      <c r="G171" s="8">
        <f t="shared" si="2"/>
        <v>127.82297029905462</v>
      </c>
    </row>
    <row r="172" spans="1:7" ht="27.6" customHeight="1" thickBot="1" x14ac:dyDescent="0.35">
      <c r="A172" s="544"/>
      <c r="B172" s="78" t="s">
        <v>168</v>
      </c>
      <c r="C172" s="89">
        <v>102.2583762392437</v>
      </c>
      <c r="D172" s="546"/>
      <c r="E172" s="89">
        <v>200</v>
      </c>
      <c r="G172" s="8">
        <f t="shared" si="2"/>
        <v>102.2583762392437</v>
      </c>
    </row>
    <row r="173" spans="1:7" ht="45.6" thickBot="1" x14ac:dyDescent="0.35">
      <c r="A173" s="134">
        <v>29</v>
      </c>
      <c r="B173" s="78" t="s">
        <v>169</v>
      </c>
      <c r="C173" s="89">
        <v>153.38756435886555</v>
      </c>
      <c r="D173" s="137" t="s">
        <v>170</v>
      </c>
      <c r="E173" s="89">
        <v>300</v>
      </c>
      <c r="G173" s="8">
        <f t="shared" si="2"/>
        <v>153.38756435886555</v>
      </c>
    </row>
    <row r="174" spans="1:7" ht="39.6" customHeight="1" thickBot="1" x14ac:dyDescent="0.35">
      <c r="A174" s="547" t="s">
        <v>171</v>
      </c>
      <c r="B174" s="548"/>
      <c r="C174" s="548"/>
      <c r="D174" s="549"/>
      <c r="G174" s="8"/>
    </row>
    <row r="175" spans="1:7" ht="27" thickBot="1" x14ac:dyDescent="0.35">
      <c r="A175" s="135" t="s">
        <v>0</v>
      </c>
      <c r="B175" s="135" t="s">
        <v>1</v>
      </c>
      <c r="C175" s="142" t="s">
        <v>2</v>
      </c>
      <c r="D175" s="137" t="s">
        <v>10</v>
      </c>
      <c r="G175" s="8"/>
    </row>
    <row r="176" spans="1:7" ht="26.4" customHeight="1" thickBot="1" x14ac:dyDescent="0.35">
      <c r="A176" s="550">
        <v>1</v>
      </c>
      <c r="B176" s="555" t="s">
        <v>172</v>
      </c>
      <c r="C176" s="558"/>
      <c r="D176" s="559"/>
      <c r="G176" s="8"/>
    </row>
    <row r="177" spans="1:8" ht="15.6" thickBot="1" x14ac:dyDescent="0.35">
      <c r="A177" s="551"/>
      <c r="B177" s="66" t="s">
        <v>173</v>
      </c>
      <c r="C177" s="89">
        <v>76.693782179432773</v>
      </c>
      <c r="D177" s="137" t="s">
        <v>176</v>
      </c>
      <c r="E177" s="145">
        <v>150</v>
      </c>
      <c r="G177" s="8">
        <f>E177/1.95583</f>
        <v>76.693782179432773</v>
      </c>
    </row>
    <row r="178" spans="1:8" ht="15.6" thickBot="1" x14ac:dyDescent="0.35">
      <c r="A178" s="551"/>
      <c r="B178" s="144" t="s">
        <v>174</v>
      </c>
      <c r="C178" s="89">
        <f>250/1.95583</f>
        <v>127.82297029905462</v>
      </c>
      <c r="D178" s="137" t="s">
        <v>176</v>
      </c>
      <c r="E178" s="145">
        <v>250</v>
      </c>
      <c r="G178" s="8">
        <f>250/1.95583</f>
        <v>127.82297029905462</v>
      </c>
    </row>
    <row r="179" spans="1:8" ht="31.2" customHeight="1" thickBot="1" x14ac:dyDescent="0.35">
      <c r="A179" s="552">
        <v>2</v>
      </c>
      <c r="B179" s="66" t="s">
        <v>177</v>
      </c>
      <c r="C179" s="132"/>
      <c r="D179" s="66"/>
      <c r="G179" s="8"/>
    </row>
    <row r="180" spans="1:8" ht="100.8" customHeight="1" thickBot="1" x14ac:dyDescent="0.35">
      <c r="A180" s="552"/>
      <c r="B180" s="66" t="s">
        <v>173</v>
      </c>
      <c r="C180" s="89">
        <v>76.693782179432773</v>
      </c>
      <c r="D180" s="66" t="s">
        <v>29</v>
      </c>
      <c r="E180" s="143">
        <v>150</v>
      </c>
      <c r="G180" s="8">
        <f>E180/1.95583</f>
        <v>76.693782179432773</v>
      </c>
    </row>
    <row r="181" spans="1:8" ht="108" customHeight="1" thickBot="1" x14ac:dyDescent="0.35">
      <c r="A181" s="552"/>
      <c r="B181" s="66" t="s">
        <v>174</v>
      </c>
      <c r="C181" s="89">
        <v>127.82297029905462</v>
      </c>
      <c r="D181" s="66" t="s">
        <v>29</v>
      </c>
      <c r="E181" s="143">
        <v>250</v>
      </c>
      <c r="G181" s="8">
        <f>E181/1.95583</f>
        <v>127.82297029905462</v>
      </c>
    </row>
    <row r="182" spans="1:8" ht="108" customHeight="1" thickBot="1" x14ac:dyDescent="0.35">
      <c r="A182" s="551">
        <v>3</v>
      </c>
      <c r="B182" s="553" t="s">
        <v>178</v>
      </c>
      <c r="C182" s="149" t="s">
        <v>601</v>
      </c>
      <c r="D182" s="148" t="s">
        <v>179</v>
      </c>
      <c r="E182" s="149" t="s">
        <v>587</v>
      </c>
      <c r="G182" s="149" t="s">
        <v>601</v>
      </c>
    </row>
    <row r="183" spans="1:8" ht="40.200000000000003" thickBot="1" x14ac:dyDescent="0.35">
      <c r="A183" s="551"/>
      <c r="B183" s="554"/>
      <c r="C183" s="326" t="s">
        <v>602</v>
      </c>
      <c r="D183" s="155" t="s">
        <v>348</v>
      </c>
      <c r="E183" s="151" t="s">
        <v>588</v>
      </c>
      <c r="G183" s="151" t="s">
        <v>602</v>
      </c>
    </row>
    <row r="184" spans="1:8" x14ac:dyDescent="0.3">
      <c r="A184" s="146">
        <v>4</v>
      </c>
      <c r="B184" s="503" t="s">
        <v>604</v>
      </c>
      <c r="C184" s="503"/>
      <c r="D184" s="503"/>
      <c r="E184" s="324"/>
      <c r="G184" s="324"/>
    </row>
    <row r="185" spans="1:8" ht="36.6" customHeight="1" x14ac:dyDescent="0.3">
      <c r="A185" s="146" t="s">
        <v>349</v>
      </c>
      <c r="B185" s="66" t="s">
        <v>353</v>
      </c>
      <c r="C185" s="147" t="s">
        <v>603</v>
      </c>
      <c r="D185" s="146" t="s">
        <v>352</v>
      </c>
      <c r="E185" s="147" t="s">
        <v>552</v>
      </c>
      <c r="G185" s="147" t="s">
        <v>561</v>
      </c>
    </row>
    <row r="186" spans="1:8" ht="40.200000000000003" thickBot="1" x14ac:dyDescent="0.35">
      <c r="A186" s="146" t="s">
        <v>425</v>
      </c>
      <c r="B186" s="153" t="s">
        <v>354</v>
      </c>
      <c r="C186" s="325" t="s">
        <v>553</v>
      </c>
      <c r="D186" s="146" t="s">
        <v>352</v>
      </c>
      <c r="E186" s="154" t="s">
        <v>553</v>
      </c>
      <c r="G186" s="154" t="s">
        <v>553</v>
      </c>
    </row>
    <row r="187" spans="1:8" ht="46.8" customHeight="1" thickBot="1" x14ac:dyDescent="0.35">
      <c r="A187" s="555">
        <v>5</v>
      </c>
      <c r="B187" s="553" t="s">
        <v>180</v>
      </c>
      <c r="C187" s="504" t="s">
        <v>181</v>
      </c>
      <c r="D187" s="148" t="s">
        <v>179</v>
      </c>
      <c r="G187" s="538" t="s">
        <v>181</v>
      </c>
    </row>
    <row r="188" spans="1:8" ht="40.200000000000003" thickBot="1" x14ac:dyDescent="0.35">
      <c r="A188" s="557"/>
      <c r="B188" s="553"/>
      <c r="C188" s="505"/>
      <c r="D188" s="155" t="s">
        <v>348</v>
      </c>
      <c r="F188" s="155" t="s">
        <v>348</v>
      </c>
      <c r="G188" s="539"/>
      <c r="H188" s="155" t="s">
        <v>348</v>
      </c>
    </row>
    <row r="189" spans="1:8" ht="57.6" customHeight="1" thickBot="1" x14ac:dyDescent="0.35">
      <c r="A189" s="156">
        <v>6</v>
      </c>
      <c r="B189" s="140" t="s">
        <v>182</v>
      </c>
      <c r="C189" s="157" t="s">
        <v>181</v>
      </c>
      <c r="D189" s="155" t="s">
        <v>81</v>
      </c>
      <c r="F189" s="155" t="s">
        <v>81</v>
      </c>
      <c r="G189" s="155" t="s">
        <v>181</v>
      </c>
      <c r="H189" s="155" t="s">
        <v>81</v>
      </c>
    </row>
    <row r="190" spans="1:8" ht="40.799999999999997" customHeight="1" x14ac:dyDescent="0.3">
      <c r="A190" s="158">
        <v>7</v>
      </c>
      <c r="B190" s="503" t="s">
        <v>183</v>
      </c>
      <c r="C190" s="503"/>
      <c r="D190" s="503"/>
      <c r="G190" s="8"/>
    </row>
    <row r="191" spans="1:8" ht="31.2" customHeight="1" x14ac:dyDescent="0.3">
      <c r="A191" s="146" t="s">
        <v>431</v>
      </c>
      <c r="B191" s="159" t="s">
        <v>355</v>
      </c>
      <c r="C191" s="160">
        <v>51.129188119621851</v>
      </c>
      <c r="D191" s="502" t="s">
        <v>176</v>
      </c>
      <c r="E191" s="159">
        <v>100</v>
      </c>
      <c r="G191" s="8">
        <f>E191/1.95583</f>
        <v>51.129188119621851</v>
      </c>
    </row>
    <row r="192" spans="1:8" ht="31.2" customHeight="1" x14ac:dyDescent="0.3">
      <c r="A192" s="146" t="s">
        <v>432</v>
      </c>
      <c r="B192" s="66" t="s">
        <v>356</v>
      </c>
      <c r="C192" s="65">
        <v>51.129188119621851</v>
      </c>
      <c r="D192" s="502"/>
      <c r="E192" s="159">
        <v>100</v>
      </c>
      <c r="G192" s="8">
        <f>E192/1.95583</f>
        <v>51.129188119621851</v>
      </c>
    </row>
    <row r="193" spans="1:7" ht="31.2" customHeight="1" thickBot="1" x14ac:dyDescent="0.35">
      <c r="A193" s="146" t="s">
        <v>433</v>
      </c>
      <c r="B193" s="66" t="s">
        <v>357</v>
      </c>
      <c r="C193" s="65">
        <v>51.129188119621851</v>
      </c>
      <c r="D193" s="502"/>
      <c r="E193" s="159">
        <v>100</v>
      </c>
      <c r="G193" s="8">
        <f>E193/1.95583</f>
        <v>51.129188119621851</v>
      </c>
    </row>
    <row r="194" spans="1:7" ht="26.4" x14ac:dyDescent="0.3">
      <c r="A194" s="555">
        <v>8</v>
      </c>
      <c r="B194" s="66" t="s">
        <v>185</v>
      </c>
      <c r="C194" s="65"/>
      <c r="D194" s="556"/>
      <c r="E194" s="534"/>
      <c r="G194" s="8"/>
    </row>
    <row r="195" spans="1:7" ht="26.4" x14ac:dyDescent="0.3">
      <c r="A195" s="551"/>
      <c r="B195" s="66" t="s">
        <v>607</v>
      </c>
      <c r="C195" s="65" t="s">
        <v>608</v>
      </c>
      <c r="D195" s="502"/>
      <c r="E195" s="534"/>
      <c r="G195" s="66" t="s">
        <v>562</v>
      </c>
    </row>
    <row r="196" spans="1:7" ht="25.2" customHeight="1" x14ac:dyDescent="0.3">
      <c r="A196" s="551"/>
      <c r="B196" s="66" t="s">
        <v>606</v>
      </c>
      <c r="C196" s="152">
        <v>51.129188119621851</v>
      </c>
      <c r="D196" s="502"/>
      <c r="E196" s="534"/>
      <c r="G196" s="9">
        <f>100/1.95583</f>
        <v>51.129188119621851</v>
      </c>
    </row>
    <row r="197" spans="1:7" ht="25.2" customHeight="1" x14ac:dyDescent="0.3">
      <c r="A197" s="551"/>
      <c r="B197" s="66" t="s">
        <v>605</v>
      </c>
      <c r="C197" s="152">
        <v>76.693782179432773</v>
      </c>
      <c r="D197" s="502"/>
      <c r="E197" s="534"/>
      <c r="G197" s="9">
        <f>150/1.95583</f>
        <v>76.693782179432773</v>
      </c>
    </row>
    <row r="198" spans="1:7" ht="37.799999999999997" customHeight="1" x14ac:dyDescent="0.3">
      <c r="A198" s="146">
        <v>9</v>
      </c>
      <c r="B198" s="540" t="s">
        <v>186</v>
      </c>
      <c r="C198" s="541"/>
      <c r="D198" s="542"/>
      <c r="G198" s="8"/>
    </row>
    <row r="199" spans="1:7" ht="18.600000000000001" customHeight="1" x14ac:dyDescent="0.3">
      <c r="A199" s="161" t="s">
        <v>454</v>
      </c>
      <c r="B199" s="138" t="s">
        <v>554</v>
      </c>
      <c r="C199" s="152">
        <v>102.2583762392437</v>
      </c>
      <c r="D199" s="162" t="s">
        <v>81</v>
      </c>
      <c r="E199" s="152">
        <v>200</v>
      </c>
      <c r="G199" s="8">
        <f>E199/1.95583</f>
        <v>102.2583762392437</v>
      </c>
    </row>
    <row r="200" spans="1:7" ht="18.600000000000001" customHeight="1" x14ac:dyDescent="0.3">
      <c r="A200" s="161" t="s">
        <v>455</v>
      </c>
      <c r="B200" s="138" t="s">
        <v>555</v>
      </c>
      <c r="C200" s="152">
        <v>102.2583762392437</v>
      </c>
      <c r="D200" s="162" t="s">
        <v>81</v>
      </c>
      <c r="E200" s="152">
        <v>200</v>
      </c>
      <c r="G200" s="8">
        <f>E200/1.95583</f>
        <v>102.2583762392437</v>
      </c>
    </row>
    <row r="201" spans="1:7" ht="27" thickBot="1" x14ac:dyDescent="0.35">
      <c r="A201" s="328">
        <v>10</v>
      </c>
      <c r="B201" s="141" t="s">
        <v>187</v>
      </c>
      <c r="C201" s="139">
        <v>51.129188119621851</v>
      </c>
      <c r="D201" s="148" t="s">
        <v>21</v>
      </c>
      <c r="E201" s="163">
        <v>100</v>
      </c>
      <c r="G201" s="8">
        <f>E201/1.95583</f>
        <v>51.129188119621851</v>
      </c>
    </row>
    <row r="202" spans="1:7" ht="27" thickBot="1" x14ac:dyDescent="0.35">
      <c r="A202" s="158">
        <v>11</v>
      </c>
      <c r="B202" s="135" t="s">
        <v>188</v>
      </c>
      <c r="C202" s="164">
        <v>76.693782179432773</v>
      </c>
      <c r="D202" s="155" t="s">
        <v>144</v>
      </c>
      <c r="E202" s="165">
        <v>150</v>
      </c>
      <c r="G202" s="8">
        <f>E202/1.95583</f>
        <v>76.693782179432773</v>
      </c>
    </row>
    <row r="203" spans="1:7" ht="50.4" customHeight="1" thickBot="1" x14ac:dyDescent="0.35">
      <c r="A203" s="158">
        <v>12</v>
      </c>
      <c r="B203" s="135" t="s">
        <v>189</v>
      </c>
      <c r="C203" s="164">
        <v>76.693782179432773</v>
      </c>
      <c r="D203" s="155" t="s">
        <v>144</v>
      </c>
      <c r="E203" s="165">
        <v>150</v>
      </c>
      <c r="G203" s="8">
        <f>E203/1.95583</f>
        <v>76.693782179432773</v>
      </c>
    </row>
    <row r="204" spans="1:7" ht="35.4" customHeight="1" thickBot="1" x14ac:dyDescent="0.35">
      <c r="A204" s="329">
        <v>13</v>
      </c>
      <c r="B204" s="135" t="s">
        <v>190</v>
      </c>
      <c r="C204" s="164">
        <v>102.2583762392437</v>
      </c>
      <c r="D204" s="155" t="s">
        <v>191</v>
      </c>
      <c r="E204" s="165">
        <v>200</v>
      </c>
      <c r="G204" s="8">
        <f>200/1.95583</f>
        <v>102.2583762392437</v>
      </c>
    </row>
    <row r="205" spans="1:7" ht="15" thickBot="1" x14ac:dyDescent="0.35">
      <c r="A205" s="158">
        <v>14</v>
      </c>
      <c r="B205" s="66" t="s">
        <v>556</v>
      </c>
      <c r="C205" s="152">
        <v>51.129188119621851</v>
      </c>
      <c r="D205" s="327" t="s">
        <v>31</v>
      </c>
      <c r="E205" s="166">
        <v>100</v>
      </c>
      <c r="G205" s="8">
        <f>100/1.95583</f>
        <v>51.129188119621851</v>
      </c>
    </row>
    <row r="206" spans="1:7" ht="27" thickBot="1" x14ac:dyDescent="0.35">
      <c r="A206" s="158">
        <v>15</v>
      </c>
      <c r="B206" s="135" t="s">
        <v>192</v>
      </c>
      <c r="C206" s="139">
        <v>51.129188119621851</v>
      </c>
      <c r="D206" s="155" t="s">
        <v>144</v>
      </c>
      <c r="E206" s="2">
        <v>100</v>
      </c>
      <c r="G206" s="8">
        <f>E206/1.95583</f>
        <v>51.129188119621851</v>
      </c>
    </row>
    <row r="207" spans="1:7" ht="72.599999999999994" customHeight="1" thickBot="1" x14ac:dyDescent="0.35">
      <c r="A207" s="330">
        <v>16</v>
      </c>
      <c r="B207" s="167" t="s">
        <v>193</v>
      </c>
      <c r="C207" s="168">
        <v>127.82297029905462</v>
      </c>
      <c r="D207" s="150" t="s">
        <v>31</v>
      </c>
      <c r="E207" s="2">
        <v>250</v>
      </c>
      <c r="G207" s="8">
        <f>E207/1.95583</f>
        <v>127.82297029905462</v>
      </c>
    </row>
    <row r="208" spans="1:7" ht="30" customHeight="1" thickBot="1" x14ac:dyDescent="0.35">
      <c r="A208" s="323">
        <v>17</v>
      </c>
      <c r="B208" s="169" t="s">
        <v>194</v>
      </c>
      <c r="C208" s="170">
        <v>51.129188119621851</v>
      </c>
      <c r="D208" s="171" t="s">
        <v>31</v>
      </c>
      <c r="E208" s="172">
        <v>100</v>
      </c>
      <c r="G208" s="8">
        <f>100/1.95583</f>
        <v>51.129188119621851</v>
      </c>
    </row>
    <row r="209" spans="1:8" ht="30" customHeight="1" thickBot="1" x14ac:dyDescent="0.35">
      <c r="A209" s="323">
        <v>18</v>
      </c>
      <c r="B209" s="169" t="s">
        <v>195</v>
      </c>
      <c r="C209" s="170">
        <v>51.129188119621851</v>
      </c>
      <c r="D209" s="171" t="s">
        <v>31</v>
      </c>
      <c r="E209" s="172">
        <v>100</v>
      </c>
      <c r="G209" s="8">
        <f>100/1.95583</f>
        <v>51.129188119621851</v>
      </c>
    </row>
    <row r="210" spans="1:8" ht="52.2" customHeight="1" thickBot="1" x14ac:dyDescent="0.35">
      <c r="A210" s="158">
        <v>19</v>
      </c>
      <c r="B210" s="135" t="s">
        <v>197</v>
      </c>
      <c r="C210" s="164">
        <v>127.82297029905462</v>
      </c>
      <c r="D210" s="155" t="s">
        <v>31</v>
      </c>
      <c r="E210" s="2">
        <v>250</v>
      </c>
      <c r="G210" s="8">
        <f t="shared" ref="G210:G215" si="3">E210/1.95583</f>
        <v>127.82297029905462</v>
      </c>
    </row>
    <row r="211" spans="1:8" ht="32.4" customHeight="1" thickBot="1" x14ac:dyDescent="0.35">
      <c r="A211" s="158">
        <v>20</v>
      </c>
      <c r="B211" s="135" t="s">
        <v>198</v>
      </c>
      <c r="C211" s="164">
        <v>51.129188119621851</v>
      </c>
      <c r="D211" s="155" t="s">
        <v>31</v>
      </c>
      <c r="E211" s="2">
        <v>100</v>
      </c>
      <c r="G211" s="8">
        <f t="shared" si="3"/>
        <v>51.129188119621851</v>
      </c>
    </row>
    <row r="212" spans="1:8" ht="32.4" customHeight="1" thickBot="1" x14ac:dyDescent="0.35">
      <c r="A212" s="158">
        <v>21</v>
      </c>
      <c r="B212" s="135" t="s">
        <v>196</v>
      </c>
      <c r="C212" s="164">
        <v>66.46794455550841</v>
      </c>
      <c r="D212" s="155" t="s">
        <v>31</v>
      </c>
      <c r="E212" s="2">
        <v>130</v>
      </c>
      <c r="G212" s="8">
        <f t="shared" si="3"/>
        <v>66.46794455550841</v>
      </c>
    </row>
    <row r="213" spans="1:8" ht="32.4" customHeight="1" thickBot="1" x14ac:dyDescent="0.35">
      <c r="A213" s="158">
        <v>22</v>
      </c>
      <c r="B213" s="135" t="s">
        <v>199</v>
      </c>
      <c r="C213" s="164">
        <v>25.564594059810926</v>
      </c>
      <c r="D213" s="155" t="s">
        <v>144</v>
      </c>
      <c r="E213" s="2">
        <v>50</v>
      </c>
      <c r="G213" s="8">
        <f t="shared" si="3"/>
        <v>25.564594059810926</v>
      </c>
    </row>
    <row r="214" spans="1:8" ht="32.4" customHeight="1" thickBot="1" x14ac:dyDescent="0.35">
      <c r="A214" s="158">
        <v>23</v>
      </c>
      <c r="B214" s="135" t="s">
        <v>200</v>
      </c>
      <c r="C214" s="164">
        <v>25.564594059810926</v>
      </c>
      <c r="D214" s="155" t="s">
        <v>144</v>
      </c>
      <c r="E214" s="2">
        <v>50</v>
      </c>
      <c r="G214" s="8">
        <f t="shared" si="3"/>
        <v>25.564594059810926</v>
      </c>
    </row>
    <row r="215" spans="1:8" ht="27" thickBot="1" x14ac:dyDescent="0.35">
      <c r="A215" s="158">
        <v>24</v>
      </c>
      <c r="B215" s="135" t="s">
        <v>201</v>
      </c>
      <c r="C215" s="164">
        <v>5.1129188119621851</v>
      </c>
      <c r="D215" s="155" t="s">
        <v>81</v>
      </c>
      <c r="E215" s="2">
        <v>10</v>
      </c>
      <c r="G215" s="8">
        <f t="shared" si="3"/>
        <v>5.1129188119621851</v>
      </c>
    </row>
    <row r="216" spans="1:8" ht="40.200000000000003" customHeight="1" thickBot="1" x14ac:dyDescent="0.35">
      <c r="A216" s="158">
        <v>25</v>
      </c>
      <c r="B216" s="481" t="s">
        <v>202</v>
      </c>
      <c r="C216" s="482"/>
      <c r="D216" s="483"/>
      <c r="G216" s="8"/>
    </row>
    <row r="217" spans="1:8" ht="25.2" customHeight="1" x14ac:dyDescent="0.3">
      <c r="A217" s="146" t="s">
        <v>597</v>
      </c>
      <c r="B217" s="131" t="s">
        <v>362</v>
      </c>
      <c r="C217" s="65">
        <v>184.06507723063865</v>
      </c>
      <c r="D217" s="502"/>
      <c r="E217" s="65">
        <v>360</v>
      </c>
      <c r="G217" s="8">
        <f>E217/1.95583</f>
        <v>184.06507723063865</v>
      </c>
    </row>
    <row r="218" spans="1:8" ht="25.2" customHeight="1" x14ac:dyDescent="0.3">
      <c r="A218" s="146" t="s">
        <v>598</v>
      </c>
      <c r="B218" s="131" t="s">
        <v>363</v>
      </c>
      <c r="C218" s="65">
        <v>153.38756435886555</v>
      </c>
      <c r="D218" s="502"/>
      <c r="E218" s="65">
        <v>300</v>
      </c>
      <c r="G218" s="8">
        <f>E218/1.95583</f>
        <v>153.38756435886555</v>
      </c>
    </row>
    <row r="219" spans="1:8" ht="25.2" customHeight="1" thickBot="1" x14ac:dyDescent="0.35">
      <c r="A219" s="146" t="s">
        <v>599</v>
      </c>
      <c r="B219" s="131" t="s">
        <v>364</v>
      </c>
      <c r="C219" s="65">
        <v>92.032538615319325</v>
      </c>
      <c r="D219" s="502"/>
      <c r="E219" s="65">
        <v>180</v>
      </c>
      <c r="G219" s="8">
        <f>E219/1.95583</f>
        <v>92.032538615319325</v>
      </c>
    </row>
    <row r="220" spans="1:8" ht="45.6" customHeight="1" thickBot="1" x14ac:dyDescent="0.35">
      <c r="A220" s="156">
        <v>26</v>
      </c>
      <c r="B220" s="137" t="s">
        <v>365</v>
      </c>
      <c r="C220" s="136" t="s">
        <v>366</v>
      </c>
      <c r="D220" s="155" t="s">
        <v>81</v>
      </c>
      <c r="G220" s="158" t="s">
        <v>366</v>
      </c>
    </row>
    <row r="221" spans="1:8" ht="32.4" customHeight="1" thickBot="1" x14ac:dyDescent="0.35">
      <c r="A221" s="330">
        <v>27</v>
      </c>
      <c r="B221" s="135" t="s">
        <v>203</v>
      </c>
      <c r="C221" s="136" t="s">
        <v>34</v>
      </c>
      <c r="D221" s="155" t="s">
        <v>81</v>
      </c>
      <c r="G221" s="158" t="s">
        <v>366</v>
      </c>
    </row>
    <row r="222" spans="1:8" ht="50.4" customHeight="1" thickBot="1" x14ac:dyDescent="0.35">
      <c r="A222" s="158">
        <v>28</v>
      </c>
      <c r="B222" s="503" t="s">
        <v>204</v>
      </c>
      <c r="C222" s="503"/>
      <c r="D222" s="503"/>
      <c r="G222" s="9"/>
    </row>
    <row r="223" spans="1:8" ht="39.6" customHeight="1" thickBot="1" x14ac:dyDescent="0.35">
      <c r="A223" s="158" t="s">
        <v>620</v>
      </c>
      <c r="B223" s="141" t="s">
        <v>371</v>
      </c>
      <c r="C223" s="139" t="s">
        <v>609</v>
      </c>
      <c r="D223" s="148" t="s">
        <v>31</v>
      </c>
      <c r="E223" s="139" t="s">
        <v>205</v>
      </c>
      <c r="G223" s="8">
        <f>110/1.95583</f>
        <v>56.242106931584033</v>
      </c>
    </row>
    <row r="224" spans="1:8" ht="39.6" customHeight="1" thickBot="1" x14ac:dyDescent="0.35">
      <c r="A224" s="158" t="s">
        <v>621</v>
      </c>
      <c r="B224" s="135" t="s">
        <v>372</v>
      </c>
      <c r="C224" s="164" t="s">
        <v>610</v>
      </c>
      <c r="D224" s="155" t="s">
        <v>31</v>
      </c>
      <c r="E224" s="164" t="s">
        <v>206</v>
      </c>
      <c r="G224" s="8">
        <f>22/1.95583</f>
        <v>11.248421386316807</v>
      </c>
      <c r="H224" s="173" t="s">
        <v>564</v>
      </c>
    </row>
    <row r="225" spans="1:8" ht="39.6" customHeight="1" thickBot="1" x14ac:dyDescent="0.35">
      <c r="A225" s="158" t="s">
        <v>622</v>
      </c>
      <c r="B225" s="135" t="s">
        <v>373</v>
      </c>
      <c r="C225" s="164" t="s">
        <v>611</v>
      </c>
      <c r="D225" s="155" t="s">
        <v>31</v>
      </c>
      <c r="E225" s="164" t="s">
        <v>207</v>
      </c>
      <c r="G225" s="8">
        <f>28/1.95583</f>
        <v>14.316172673494117</v>
      </c>
      <c r="H225" s="173" t="s">
        <v>564</v>
      </c>
    </row>
    <row r="226" spans="1:8" ht="39.6" customHeight="1" thickBot="1" x14ac:dyDescent="0.35">
      <c r="A226" s="158" t="s">
        <v>623</v>
      </c>
      <c r="B226" s="135" t="s">
        <v>376</v>
      </c>
      <c r="C226" s="164" t="s">
        <v>612</v>
      </c>
      <c r="D226" s="155" t="s">
        <v>31</v>
      </c>
      <c r="G226" s="8">
        <f>300/1.95583</f>
        <v>153.38756435886555</v>
      </c>
      <c r="H226" s="173" t="s">
        <v>565</v>
      </c>
    </row>
    <row r="227" spans="1:8" ht="39.6" customHeight="1" thickBot="1" x14ac:dyDescent="0.35">
      <c r="A227" s="332" t="s">
        <v>624</v>
      </c>
      <c r="B227" s="135" t="s">
        <v>375</v>
      </c>
      <c r="C227" s="164" t="s">
        <v>615</v>
      </c>
      <c r="D227" s="155" t="s">
        <v>31</v>
      </c>
      <c r="G227" s="8">
        <f>50/1.95583</f>
        <v>25.564594059810926</v>
      </c>
      <c r="H227" s="173" t="s">
        <v>565</v>
      </c>
    </row>
    <row r="228" spans="1:8" ht="39.6" customHeight="1" thickBot="1" x14ac:dyDescent="0.35">
      <c r="A228" s="158" t="s">
        <v>625</v>
      </c>
      <c r="B228" s="135" t="s">
        <v>374</v>
      </c>
      <c r="C228" s="164" t="s">
        <v>614</v>
      </c>
      <c r="D228" s="155" t="s">
        <v>31</v>
      </c>
      <c r="G228" s="8">
        <f>30/1.95583</f>
        <v>15.338756435886555</v>
      </c>
      <c r="H228" s="173" t="s">
        <v>565</v>
      </c>
    </row>
    <row r="229" spans="1:8" ht="39.6" customHeight="1" thickBot="1" x14ac:dyDescent="0.35">
      <c r="A229" s="158" t="s">
        <v>626</v>
      </c>
      <c r="B229" s="135" t="s">
        <v>377</v>
      </c>
      <c r="C229" s="164" t="s">
        <v>613</v>
      </c>
      <c r="D229" s="155" t="s">
        <v>31</v>
      </c>
      <c r="G229" s="8">
        <f>20/1.95583</f>
        <v>10.22583762392437</v>
      </c>
      <c r="H229" s="173" t="s">
        <v>563</v>
      </c>
    </row>
    <row r="230" spans="1:8" ht="52.2" customHeight="1" thickBot="1" x14ac:dyDescent="0.35">
      <c r="A230" s="158">
        <v>29</v>
      </c>
      <c r="B230" s="489" t="s">
        <v>208</v>
      </c>
      <c r="C230" s="490"/>
      <c r="D230" s="491"/>
      <c r="G230" s="8"/>
    </row>
    <row r="231" spans="1:8" ht="37.799999999999997" customHeight="1" thickBot="1" x14ac:dyDescent="0.35">
      <c r="A231" s="158" t="s">
        <v>627</v>
      </c>
      <c r="B231" s="135" t="s">
        <v>370</v>
      </c>
      <c r="C231" s="164" t="s">
        <v>617</v>
      </c>
      <c r="D231" s="155" t="s">
        <v>31</v>
      </c>
      <c r="G231" s="8">
        <f>10/1.95583</f>
        <v>5.1129188119621851</v>
      </c>
      <c r="H231" s="173" t="s">
        <v>566</v>
      </c>
    </row>
    <row r="232" spans="1:8" ht="37.799999999999997" customHeight="1" thickBot="1" x14ac:dyDescent="0.35">
      <c r="A232" s="158" t="s">
        <v>628</v>
      </c>
      <c r="B232" s="135" t="s">
        <v>369</v>
      </c>
      <c r="C232" s="164" t="s">
        <v>616</v>
      </c>
      <c r="D232" s="155" t="s">
        <v>31</v>
      </c>
      <c r="G232" s="8">
        <f>50/1.95583</f>
        <v>25.564594059810926</v>
      </c>
      <c r="H232" s="173" t="s">
        <v>567</v>
      </c>
    </row>
    <row r="233" spans="1:8" ht="39.6" customHeight="1" thickBot="1" x14ac:dyDescent="0.35">
      <c r="A233" s="158" t="s">
        <v>629</v>
      </c>
      <c r="B233" s="135" t="s">
        <v>368</v>
      </c>
      <c r="C233" s="164" t="s">
        <v>618</v>
      </c>
      <c r="D233" s="155" t="s">
        <v>31</v>
      </c>
      <c r="G233" s="8">
        <f>100/1.95583</f>
        <v>51.129188119621851</v>
      </c>
      <c r="H233" s="173" t="s">
        <v>567</v>
      </c>
    </row>
    <row r="234" spans="1:8" ht="46.2" customHeight="1" thickBot="1" x14ac:dyDescent="0.35">
      <c r="A234" s="158">
        <v>30</v>
      </c>
      <c r="B234" s="135" t="s">
        <v>367</v>
      </c>
      <c r="C234" s="164">
        <f>100/1.95583</f>
        <v>51.129188119621851</v>
      </c>
      <c r="D234" s="155" t="s">
        <v>81</v>
      </c>
      <c r="G234" s="8">
        <f>100/1.95583</f>
        <v>51.129188119621851</v>
      </c>
      <c r="H234" s="165"/>
    </row>
    <row r="235" spans="1:8" ht="47.4" customHeight="1" thickBot="1" x14ac:dyDescent="0.35">
      <c r="A235" s="158">
        <v>31</v>
      </c>
      <c r="B235" s="489" t="s">
        <v>209</v>
      </c>
      <c r="C235" s="490"/>
      <c r="D235" s="491"/>
    </row>
    <row r="236" spans="1:8" ht="51.6" customHeight="1" thickBot="1" x14ac:dyDescent="0.35">
      <c r="A236" s="158" t="s">
        <v>630</v>
      </c>
      <c r="B236" s="135" t="s">
        <v>210</v>
      </c>
      <c r="C236" s="164">
        <v>51.129188119621851</v>
      </c>
      <c r="D236" s="155" t="s">
        <v>144</v>
      </c>
      <c r="G236" s="8">
        <f>100/1.95583</f>
        <v>51.129188119621851</v>
      </c>
    </row>
    <row r="237" spans="1:8" ht="51.6" customHeight="1" thickBot="1" x14ac:dyDescent="0.35">
      <c r="A237" s="158" t="s">
        <v>631</v>
      </c>
      <c r="B237" s="135" t="s">
        <v>211</v>
      </c>
      <c r="C237" s="164">
        <v>102.2583762392437</v>
      </c>
      <c r="D237" s="155" t="s">
        <v>144</v>
      </c>
      <c r="G237" s="8">
        <f>200/1.95583</f>
        <v>102.2583762392437</v>
      </c>
    </row>
    <row r="238" spans="1:8" ht="51.6" customHeight="1" thickBot="1" x14ac:dyDescent="0.35">
      <c r="A238" s="330" t="s">
        <v>632</v>
      </c>
      <c r="B238" s="167" t="s">
        <v>212</v>
      </c>
      <c r="C238" s="168">
        <v>127.82297029905462</v>
      </c>
      <c r="D238" s="150" t="s">
        <v>144</v>
      </c>
      <c r="G238" s="8">
        <f>250/1.95583</f>
        <v>127.82297029905462</v>
      </c>
    </row>
    <row r="239" spans="1:8" ht="51.6" customHeight="1" thickBot="1" x14ac:dyDescent="0.35">
      <c r="A239" s="331" t="s">
        <v>633</v>
      </c>
      <c r="B239" s="174" t="s">
        <v>213</v>
      </c>
      <c r="C239" s="175">
        <v>178.95215841867648</v>
      </c>
      <c r="D239" s="176" t="s">
        <v>144</v>
      </c>
      <c r="G239" s="8">
        <f>350/1.95583</f>
        <v>178.95215841867648</v>
      </c>
    </row>
    <row r="240" spans="1:8" ht="51.6" customHeight="1" thickBot="1" x14ac:dyDescent="0.35">
      <c r="A240" s="329">
        <v>32</v>
      </c>
      <c r="B240" s="489" t="s">
        <v>214</v>
      </c>
      <c r="C240" s="490"/>
      <c r="D240" s="491"/>
    </row>
    <row r="241" spans="1:8" ht="37.799999999999997" customHeight="1" thickBot="1" x14ac:dyDescent="0.35">
      <c r="A241" s="329" t="s">
        <v>634</v>
      </c>
      <c r="B241" s="177" t="s">
        <v>215</v>
      </c>
      <c r="C241" s="178">
        <v>511.29188119621847</v>
      </c>
      <c r="D241" s="179" t="s">
        <v>144</v>
      </c>
      <c r="G241" s="8">
        <f>1000/1.95583</f>
        <v>511.29188119621847</v>
      </c>
    </row>
    <row r="242" spans="1:8" ht="37.799999999999997" customHeight="1" thickBot="1" x14ac:dyDescent="0.35">
      <c r="A242" s="329" t="s">
        <v>635</v>
      </c>
      <c r="B242" s="177" t="s">
        <v>216</v>
      </c>
      <c r="C242" s="178">
        <v>587.98566337565126</v>
      </c>
      <c r="D242" s="179" t="s">
        <v>144</v>
      </c>
      <c r="G242" s="8">
        <f>1150/1.95583</f>
        <v>587.98566337565126</v>
      </c>
    </row>
    <row r="243" spans="1:8" ht="37.799999999999997" customHeight="1" thickBot="1" x14ac:dyDescent="0.35">
      <c r="A243" s="329" t="s">
        <v>636</v>
      </c>
      <c r="B243" s="177" t="s">
        <v>217</v>
      </c>
      <c r="C243" s="178">
        <v>639.11485149527311</v>
      </c>
      <c r="D243" s="179" t="s">
        <v>144</v>
      </c>
      <c r="G243" s="8">
        <f>1250/1.95583</f>
        <v>639.11485149527311</v>
      </c>
    </row>
    <row r="244" spans="1:8" ht="37.799999999999997" customHeight="1" thickBot="1" x14ac:dyDescent="0.35">
      <c r="A244" s="329" t="s">
        <v>637</v>
      </c>
      <c r="B244" s="177" t="s">
        <v>218</v>
      </c>
      <c r="C244" s="178">
        <v>741.37322773451683</v>
      </c>
      <c r="D244" s="179" t="s">
        <v>144</v>
      </c>
      <c r="G244" s="8">
        <f>1450/1.95583</f>
        <v>741.37322773451683</v>
      </c>
    </row>
    <row r="245" spans="1:8" ht="37.799999999999997" customHeight="1" thickBot="1" x14ac:dyDescent="0.35">
      <c r="A245" s="329" t="s">
        <v>638</v>
      </c>
      <c r="B245" s="177" t="s">
        <v>219</v>
      </c>
      <c r="C245" s="178">
        <v>25.564594059810926</v>
      </c>
      <c r="D245" s="179" t="s">
        <v>144</v>
      </c>
      <c r="G245" s="8">
        <f>50/1.95583</f>
        <v>25.564594059810926</v>
      </c>
    </row>
    <row r="246" spans="1:8" ht="37.799999999999997" customHeight="1" thickBot="1" x14ac:dyDescent="0.35">
      <c r="A246" s="329" t="s">
        <v>639</v>
      </c>
      <c r="B246" s="177" t="s">
        <v>220</v>
      </c>
      <c r="C246" s="178">
        <v>51.129188119621851</v>
      </c>
      <c r="D246" s="179" t="s">
        <v>144</v>
      </c>
      <c r="G246" s="8">
        <f>100/1.95583</f>
        <v>51.129188119621851</v>
      </c>
    </row>
    <row r="247" spans="1:8" ht="37.799999999999997" customHeight="1" thickBot="1" x14ac:dyDescent="0.35">
      <c r="A247" s="329" t="s">
        <v>640</v>
      </c>
      <c r="B247" s="177" t="s">
        <v>221</v>
      </c>
      <c r="C247" s="178">
        <v>143.16172673494117</v>
      </c>
      <c r="D247" s="179" t="s">
        <v>144</v>
      </c>
      <c r="G247" s="8">
        <f>280/1.95583</f>
        <v>143.16172673494117</v>
      </c>
    </row>
    <row r="248" spans="1:8" ht="37.799999999999997" customHeight="1" thickBot="1" x14ac:dyDescent="0.35">
      <c r="A248" s="329" t="s">
        <v>641</v>
      </c>
      <c r="B248" s="177" t="s">
        <v>222</v>
      </c>
      <c r="C248" s="178">
        <v>143.16172673494117</v>
      </c>
      <c r="D248" s="179" t="s">
        <v>144</v>
      </c>
      <c r="G248" s="8">
        <f>280/1.95583</f>
        <v>143.16172673494117</v>
      </c>
    </row>
    <row r="249" spans="1:8" ht="37.799999999999997" customHeight="1" thickBot="1" x14ac:dyDescent="0.35">
      <c r="A249" s="329" t="s">
        <v>642</v>
      </c>
      <c r="B249" s="177" t="s">
        <v>223</v>
      </c>
      <c r="C249" s="178">
        <v>286.32345346988234</v>
      </c>
      <c r="D249" s="179" t="s">
        <v>144</v>
      </c>
      <c r="G249" s="8">
        <f>560/1.95583</f>
        <v>286.32345346988234</v>
      </c>
    </row>
    <row r="250" spans="1:8" ht="37.799999999999997" customHeight="1" thickBot="1" x14ac:dyDescent="0.35">
      <c r="A250" s="329" t="s">
        <v>643</v>
      </c>
      <c r="B250" s="177" t="s">
        <v>224</v>
      </c>
      <c r="C250" s="178">
        <v>429.48518020482356</v>
      </c>
      <c r="D250" s="179" t="s">
        <v>144</v>
      </c>
      <c r="G250" s="8">
        <f>840/1.95583</f>
        <v>429.48518020482356</v>
      </c>
    </row>
    <row r="251" spans="1:8" ht="37.799999999999997" customHeight="1" thickBot="1" x14ac:dyDescent="0.35">
      <c r="A251" s="329" t="s">
        <v>644</v>
      </c>
      <c r="B251" s="177" t="s">
        <v>225</v>
      </c>
      <c r="C251" s="178">
        <v>127.82297029905462</v>
      </c>
      <c r="D251" s="179" t="s">
        <v>144</v>
      </c>
      <c r="G251" s="8">
        <f>250/1.95583</f>
        <v>127.82297029905462</v>
      </c>
    </row>
    <row r="252" spans="1:8" ht="51" customHeight="1" thickBot="1" x14ac:dyDescent="0.35">
      <c r="A252" s="329">
        <v>33</v>
      </c>
      <c r="B252" s="177" t="s">
        <v>226</v>
      </c>
      <c r="C252" s="178">
        <v>5.1129188119621851</v>
      </c>
      <c r="D252" s="179" t="s">
        <v>21</v>
      </c>
      <c r="G252" s="8">
        <f>10/1.95583</f>
        <v>5.1129188119621851</v>
      </c>
    </row>
    <row r="253" spans="1:8" ht="46.2" customHeight="1" thickBot="1" x14ac:dyDescent="0.35">
      <c r="A253" s="329">
        <v>34</v>
      </c>
      <c r="B253" s="177" t="s">
        <v>227</v>
      </c>
      <c r="C253" s="178">
        <v>5.1129188119621851</v>
      </c>
      <c r="D253" s="179" t="s">
        <v>21</v>
      </c>
      <c r="G253" s="8">
        <f>10/1.95583</f>
        <v>5.1129188119621851</v>
      </c>
    </row>
    <row r="254" spans="1:8" ht="42" customHeight="1" thickBot="1" x14ac:dyDescent="0.35">
      <c r="A254" s="329">
        <v>35</v>
      </c>
      <c r="B254" s="177" t="s">
        <v>228</v>
      </c>
      <c r="C254" s="178">
        <v>5.1129188119621851</v>
      </c>
      <c r="D254" s="179" t="s">
        <v>21</v>
      </c>
      <c r="G254" s="8">
        <f>10/1.95583</f>
        <v>5.1129188119621851</v>
      </c>
    </row>
    <row r="255" spans="1:8" ht="42.6" customHeight="1" thickBot="1" x14ac:dyDescent="0.35">
      <c r="A255" s="329">
        <v>36</v>
      </c>
      <c r="B255" s="177" t="s">
        <v>229</v>
      </c>
      <c r="C255" s="178" t="s">
        <v>619</v>
      </c>
      <c r="D255" s="179" t="s">
        <v>21</v>
      </c>
      <c r="G255" s="8">
        <f>10/1.95583</f>
        <v>5.1129188119621851</v>
      </c>
      <c r="H255" s="51" t="s">
        <v>568</v>
      </c>
    </row>
    <row r="256" spans="1:8" ht="63" customHeight="1" thickBot="1" x14ac:dyDescent="0.35">
      <c r="A256" s="499" t="s">
        <v>230</v>
      </c>
      <c r="B256" s="500"/>
      <c r="C256" s="500"/>
      <c r="D256" s="501"/>
      <c r="E256" s="180"/>
    </row>
    <row r="257" spans="1:7" ht="28.8" customHeight="1" thickBot="1" x14ac:dyDescent="0.35">
      <c r="A257" s="181" t="s">
        <v>0</v>
      </c>
      <c r="B257" s="182" t="s">
        <v>104</v>
      </c>
      <c r="C257" s="183" t="s">
        <v>2</v>
      </c>
      <c r="D257" s="182"/>
      <c r="E257" s="184"/>
      <c r="G257" s="8"/>
    </row>
    <row r="258" spans="1:7" ht="32.4" customHeight="1" thickBot="1" x14ac:dyDescent="0.35">
      <c r="A258" s="181" t="s">
        <v>231</v>
      </c>
      <c r="B258" s="185" t="s">
        <v>232</v>
      </c>
      <c r="C258" s="183">
        <v>102.2583762392437</v>
      </c>
      <c r="D258" s="186"/>
      <c r="E258" s="183">
        <v>200</v>
      </c>
      <c r="G258" s="8">
        <f>200/1.95583</f>
        <v>102.2583762392437</v>
      </c>
    </row>
    <row r="259" spans="1:7" ht="32.4" customHeight="1" thickBot="1" x14ac:dyDescent="0.35">
      <c r="A259" s="181" t="s">
        <v>233</v>
      </c>
      <c r="B259" s="185" t="s">
        <v>234</v>
      </c>
      <c r="C259" s="183">
        <v>25.564594059810926</v>
      </c>
      <c r="D259" s="186"/>
      <c r="E259" s="183">
        <v>50</v>
      </c>
      <c r="G259" s="8">
        <f>50/1.95583</f>
        <v>25.564594059810926</v>
      </c>
    </row>
    <row r="260" spans="1:7" ht="32.4" customHeight="1" thickBot="1" x14ac:dyDescent="0.35">
      <c r="A260" s="181" t="s">
        <v>235</v>
      </c>
      <c r="B260" s="185" t="s">
        <v>236</v>
      </c>
      <c r="C260" s="183">
        <v>178.95215841867648</v>
      </c>
      <c r="D260" s="186"/>
      <c r="E260" s="183">
        <v>350</v>
      </c>
      <c r="G260" s="8">
        <f>350/1.95583</f>
        <v>178.95215841867648</v>
      </c>
    </row>
    <row r="261" spans="1:7" ht="32.4" customHeight="1" thickBot="1" x14ac:dyDescent="0.35">
      <c r="A261" s="187" t="s">
        <v>237</v>
      </c>
      <c r="B261" s="185" t="s">
        <v>238</v>
      </c>
      <c r="C261" s="183">
        <v>51.129188119621851</v>
      </c>
      <c r="D261" s="186"/>
      <c r="E261" s="183">
        <v>100</v>
      </c>
      <c r="G261" s="8">
        <f>100/1.95583</f>
        <v>51.129188119621851</v>
      </c>
    </row>
    <row r="262" spans="1:7" ht="32.4" customHeight="1" x14ac:dyDescent="0.3">
      <c r="A262" s="188" t="s">
        <v>239</v>
      </c>
      <c r="B262" s="189" t="s">
        <v>240</v>
      </c>
      <c r="C262" s="190"/>
      <c r="D262" s="191"/>
      <c r="E262" s="190"/>
      <c r="G262" s="8"/>
    </row>
    <row r="263" spans="1:7" ht="31.2" customHeight="1" x14ac:dyDescent="0.3">
      <c r="A263" s="188" t="s">
        <v>350</v>
      </c>
      <c r="B263" s="192" t="s">
        <v>378</v>
      </c>
      <c r="C263" s="193">
        <v>5.1129188119621851</v>
      </c>
      <c r="D263" s="194">
        <v>10</v>
      </c>
      <c r="E263" s="193">
        <v>10</v>
      </c>
      <c r="G263" s="8">
        <f>10/1.95583</f>
        <v>5.1129188119621851</v>
      </c>
    </row>
    <row r="264" spans="1:7" ht="31.2" customHeight="1" x14ac:dyDescent="0.3">
      <c r="A264" s="188" t="s">
        <v>351</v>
      </c>
      <c r="B264" s="192" t="s">
        <v>379</v>
      </c>
      <c r="C264" s="193">
        <v>15.338756435886555</v>
      </c>
      <c r="D264" s="194">
        <v>30</v>
      </c>
      <c r="E264" s="193">
        <v>30</v>
      </c>
      <c r="G264" s="8">
        <f>30/1.95583</f>
        <v>15.338756435886555</v>
      </c>
    </row>
    <row r="265" spans="1:7" ht="48.6" customHeight="1" x14ac:dyDescent="0.3">
      <c r="A265" s="498"/>
      <c r="B265" s="492" t="s">
        <v>380</v>
      </c>
      <c r="C265" s="493"/>
      <c r="D265" s="494"/>
      <c r="E265" s="471"/>
    </row>
    <row r="266" spans="1:7" ht="75" customHeight="1" thickBot="1" x14ac:dyDescent="0.35">
      <c r="A266" s="498"/>
      <c r="B266" s="463"/>
      <c r="C266" s="464"/>
      <c r="D266" s="465"/>
      <c r="E266" s="471"/>
    </row>
    <row r="267" spans="1:7" ht="54" customHeight="1" thickBot="1" x14ac:dyDescent="0.35">
      <c r="A267" s="495" t="s">
        <v>381</v>
      </c>
      <c r="B267" s="496"/>
      <c r="C267" s="496"/>
      <c r="D267" s="497"/>
      <c r="E267" s="195"/>
      <c r="F267" s="195"/>
      <c r="G267" s="195"/>
    </row>
    <row r="268" spans="1:7" ht="75.599999999999994" customHeight="1" thickBot="1" x14ac:dyDescent="0.35">
      <c r="A268" s="78" t="s">
        <v>0</v>
      </c>
      <c r="B268" s="74" t="s">
        <v>1</v>
      </c>
      <c r="C268" s="75" t="s">
        <v>2</v>
      </c>
      <c r="D268" s="196" t="s">
        <v>10</v>
      </c>
      <c r="E268" s="114"/>
      <c r="F268" s="114"/>
      <c r="G268" s="114"/>
    </row>
    <row r="269" spans="1:7" ht="52.8" customHeight="1" thickBot="1" x14ac:dyDescent="0.35">
      <c r="A269" s="77">
        <v>1</v>
      </c>
      <c r="B269" s="74" t="s">
        <v>241</v>
      </c>
      <c r="C269" s="75">
        <v>0.61355025743546221</v>
      </c>
      <c r="D269" s="197" t="s">
        <v>81</v>
      </c>
      <c r="E269" s="198">
        <v>1.2</v>
      </c>
      <c r="F269" s="114"/>
      <c r="G269" s="8">
        <f>E269/1.95583</f>
        <v>0.61355025743546221</v>
      </c>
    </row>
    <row r="270" spans="1:7" ht="36" customHeight="1" thickBot="1" x14ac:dyDescent="0.35">
      <c r="A270" s="73" t="s">
        <v>382</v>
      </c>
      <c r="B270" s="74" t="s">
        <v>384</v>
      </c>
      <c r="C270" s="199">
        <v>1.2271005148709244</v>
      </c>
      <c r="D270" s="196" t="s">
        <v>139</v>
      </c>
      <c r="E270" s="114">
        <v>2.4</v>
      </c>
      <c r="F270" s="114"/>
      <c r="G270" s="8">
        <f>E270/1.95583</f>
        <v>1.2271005148709244</v>
      </c>
    </row>
    <row r="271" spans="1:7" ht="36" customHeight="1" thickBot="1" x14ac:dyDescent="0.35">
      <c r="A271" s="81" t="s">
        <v>383</v>
      </c>
      <c r="B271" s="76" t="s">
        <v>385</v>
      </c>
      <c r="C271" s="83">
        <v>3.0677512871773112</v>
      </c>
      <c r="D271" s="196" t="s">
        <v>139</v>
      </c>
      <c r="E271" s="114">
        <v>6</v>
      </c>
      <c r="F271" s="114"/>
      <c r="G271" s="8">
        <f>E271/1.95583</f>
        <v>3.0677512871773112</v>
      </c>
    </row>
    <row r="272" spans="1:7" ht="30.6" thickBot="1" x14ac:dyDescent="0.35">
      <c r="A272" s="77">
        <v>3</v>
      </c>
      <c r="B272" s="74" t="s">
        <v>242</v>
      </c>
      <c r="C272" s="75">
        <v>0.61355025743546221</v>
      </c>
      <c r="D272" s="197" t="s">
        <v>81</v>
      </c>
      <c r="E272" s="198">
        <v>1.2</v>
      </c>
      <c r="F272" s="114"/>
      <c r="G272" s="8">
        <f>E272/1.95583</f>
        <v>0.61355025743546221</v>
      </c>
    </row>
    <row r="273" spans="1:7" ht="30" customHeight="1" thickBot="1" x14ac:dyDescent="0.35">
      <c r="A273" s="77">
        <v>4</v>
      </c>
      <c r="B273" s="74" t="s">
        <v>243</v>
      </c>
      <c r="C273" s="75">
        <v>25.564594059810926</v>
      </c>
      <c r="D273" s="197" t="s">
        <v>81</v>
      </c>
      <c r="E273" s="198">
        <v>50</v>
      </c>
      <c r="F273" s="114"/>
      <c r="G273" s="8">
        <f>E273/1.95583</f>
        <v>25.564594059810926</v>
      </c>
    </row>
    <row r="274" spans="1:7" ht="30" customHeight="1" thickBot="1" x14ac:dyDescent="0.35">
      <c r="A274" s="73">
        <v>5</v>
      </c>
      <c r="B274" s="472" t="s">
        <v>244</v>
      </c>
      <c r="C274" s="473"/>
      <c r="D274" s="474"/>
      <c r="E274" s="200"/>
      <c r="F274" s="200"/>
      <c r="G274" s="8">
        <f>C274/1.95583</f>
        <v>0</v>
      </c>
    </row>
    <row r="275" spans="1:7" ht="30.6" customHeight="1" thickBot="1" x14ac:dyDescent="0.35">
      <c r="A275" s="85"/>
      <c r="B275" s="74" t="s">
        <v>245</v>
      </c>
      <c r="C275" s="75">
        <v>0.18406507723063864</v>
      </c>
      <c r="D275" s="196" t="s">
        <v>19</v>
      </c>
      <c r="E275" s="75">
        <v>0.36</v>
      </c>
      <c r="F275" s="114"/>
      <c r="G275" s="8">
        <f>E275/1.95583</f>
        <v>0.18406507723063864</v>
      </c>
    </row>
    <row r="276" spans="1:7" ht="30.6" customHeight="1" thickBot="1" x14ac:dyDescent="0.35">
      <c r="A276" s="81"/>
      <c r="B276" s="74" t="s">
        <v>246</v>
      </c>
      <c r="C276" s="75">
        <v>0.3067751287177311</v>
      </c>
      <c r="D276" s="196" t="s">
        <v>19</v>
      </c>
      <c r="E276" s="75">
        <v>0.6</v>
      </c>
      <c r="F276" s="114"/>
      <c r="G276" s="8">
        <f>E276/1.95583</f>
        <v>0.3067751287177311</v>
      </c>
    </row>
    <row r="277" spans="1:7" ht="15.6" thickBot="1" x14ac:dyDescent="0.35">
      <c r="A277" s="73">
        <v>6</v>
      </c>
      <c r="B277" s="472" t="s">
        <v>247</v>
      </c>
      <c r="C277" s="473"/>
      <c r="D277" s="474"/>
      <c r="E277" s="200"/>
      <c r="F277" s="200"/>
      <c r="G277" s="8">
        <f>C277/1.95583</f>
        <v>0</v>
      </c>
    </row>
    <row r="278" spans="1:7" ht="29.4" customHeight="1" thickBot="1" x14ac:dyDescent="0.35">
      <c r="A278" s="85"/>
      <c r="B278" s="74" t="s">
        <v>248</v>
      </c>
      <c r="C278" s="75" t="s">
        <v>645</v>
      </c>
      <c r="D278" s="196" t="s">
        <v>19</v>
      </c>
      <c r="E278" s="114"/>
      <c r="F278" s="114"/>
      <c r="G278" s="8">
        <f>1.8/1.95583</f>
        <v>0.92032538615319337</v>
      </c>
    </row>
    <row r="279" spans="1:7" ht="29.4" customHeight="1" thickBot="1" x14ac:dyDescent="0.35">
      <c r="A279" s="81"/>
      <c r="B279" s="78" t="s">
        <v>249</v>
      </c>
      <c r="C279" s="75" t="s">
        <v>646</v>
      </c>
      <c r="D279" s="196" t="s">
        <v>19</v>
      </c>
      <c r="E279" s="114"/>
      <c r="F279" s="114"/>
      <c r="G279" s="8">
        <f>3.6/1.95583</f>
        <v>1.8406507723063867</v>
      </c>
    </row>
    <row r="280" spans="1:7" ht="42.6" customHeight="1" x14ac:dyDescent="0.3">
      <c r="A280" s="73">
        <v>7</v>
      </c>
      <c r="B280" s="201" t="s">
        <v>331</v>
      </c>
      <c r="C280" s="202"/>
      <c r="D280" s="203"/>
      <c r="E280" s="200"/>
      <c r="F280" s="200"/>
      <c r="G280" s="8"/>
    </row>
    <row r="281" spans="1:7" ht="30" customHeight="1" thickBot="1" x14ac:dyDescent="0.35">
      <c r="A281" s="85"/>
      <c r="B281" s="196" t="s">
        <v>332</v>
      </c>
      <c r="C281" s="204">
        <v>25.564594059810926</v>
      </c>
      <c r="D281" s="196" t="s">
        <v>335</v>
      </c>
      <c r="E281" s="56">
        <v>50</v>
      </c>
      <c r="F281" s="114"/>
      <c r="G281" s="8">
        <f t="shared" ref="G281:G286" si="4">E281/1.95583</f>
        <v>25.564594059810926</v>
      </c>
    </row>
    <row r="282" spans="1:7" ht="27" customHeight="1" thickBot="1" x14ac:dyDescent="0.35">
      <c r="A282" s="85"/>
      <c r="B282" s="196" t="s">
        <v>333</v>
      </c>
      <c r="C282" s="204">
        <v>51.129188119621851</v>
      </c>
      <c r="D282" s="196" t="s">
        <v>91</v>
      </c>
      <c r="E282" s="56">
        <v>100</v>
      </c>
      <c r="F282" s="114"/>
      <c r="G282" s="8">
        <f t="shared" si="4"/>
        <v>51.129188119621851</v>
      </c>
    </row>
    <row r="283" spans="1:7" ht="170.4" customHeight="1" thickBot="1" x14ac:dyDescent="0.35">
      <c r="A283" s="85"/>
      <c r="B283" s="205" t="s">
        <v>334</v>
      </c>
      <c r="C283" s="206">
        <v>76.693782179432773</v>
      </c>
      <c r="D283" s="196" t="s">
        <v>250</v>
      </c>
      <c r="E283" s="56">
        <v>150</v>
      </c>
      <c r="F283" s="114"/>
      <c r="G283" s="8">
        <f t="shared" si="4"/>
        <v>76.693782179432773</v>
      </c>
    </row>
    <row r="284" spans="1:7" ht="42.6" customHeight="1" thickBot="1" x14ac:dyDescent="0.35">
      <c r="A284" s="81"/>
      <c r="B284" s="196" t="s">
        <v>386</v>
      </c>
      <c r="C284" s="204">
        <v>102.2583762392437</v>
      </c>
      <c r="D284" s="196" t="s">
        <v>251</v>
      </c>
      <c r="E284" s="198">
        <v>200</v>
      </c>
      <c r="F284" s="114"/>
      <c r="G284" s="8">
        <f t="shared" si="4"/>
        <v>102.2583762392437</v>
      </c>
    </row>
    <row r="285" spans="1:7" ht="40.200000000000003" customHeight="1" thickBot="1" x14ac:dyDescent="0.35">
      <c r="A285" s="77"/>
      <c r="B285" s="82" t="s">
        <v>252</v>
      </c>
      <c r="C285" s="204">
        <v>51.129188119621851</v>
      </c>
      <c r="D285" s="196" t="s">
        <v>251</v>
      </c>
      <c r="E285" s="198">
        <v>100</v>
      </c>
      <c r="F285" s="114"/>
      <c r="G285" s="8">
        <f t="shared" si="4"/>
        <v>51.129188119621851</v>
      </c>
    </row>
    <row r="286" spans="1:7" ht="36" customHeight="1" thickBot="1" x14ac:dyDescent="0.35">
      <c r="A286" s="77">
        <v>8</v>
      </c>
      <c r="B286" s="70" t="s">
        <v>253</v>
      </c>
      <c r="C286" s="79">
        <v>12.271005148709245</v>
      </c>
      <c r="D286" s="196" t="s">
        <v>251</v>
      </c>
      <c r="E286" s="198">
        <v>24</v>
      </c>
      <c r="F286" s="114"/>
      <c r="G286" s="8">
        <f t="shared" si="4"/>
        <v>12.271005148709245</v>
      </c>
    </row>
    <row r="287" spans="1:7" ht="73.2" customHeight="1" thickBot="1" x14ac:dyDescent="0.35">
      <c r="A287" s="73">
        <v>9</v>
      </c>
      <c r="B287" s="76" t="s">
        <v>254</v>
      </c>
      <c r="C287" s="196" t="s">
        <v>647</v>
      </c>
      <c r="D287" s="207" t="s">
        <v>81</v>
      </c>
      <c r="E287" s="196" t="s">
        <v>557</v>
      </c>
      <c r="F287" s="114"/>
      <c r="G287" s="196" t="s">
        <v>569</v>
      </c>
    </row>
    <row r="288" spans="1:7" ht="45" customHeight="1" x14ac:dyDescent="0.3">
      <c r="A288" s="73">
        <v>10</v>
      </c>
      <c r="B288" s="475" t="s">
        <v>387</v>
      </c>
      <c r="C288" s="475"/>
      <c r="D288" s="475"/>
      <c r="E288" s="200"/>
      <c r="F288" s="200"/>
      <c r="G288" s="8"/>
    </row>
    <row r="289" spans="1:8" ht="24.6" customHeight="1" x14ac:dyDescent="0.3">
      <c r="A289" s="188" t="s">
        <v>0</v>
      </c>
      <c r="B289" s="208" t="s">
        <v>104</v>
      </c>
      <c r="C289" s="209" t="s">
        <v>255</v>
      </c>
      <c r="D289" s="188" t="s">
        <v>256</v>
      </c>
      <c r="E289" s="210"/>
      <c r="F289" s="210"/>
      <c r="G289" s="8"/>
    </row>
    <row r="290" spans="1:8" ht="40.200000000000003" customHeight="1" thickBot="1" x14ac:dyDescent="0.35">
      <c r="A290" s="211" t="s">
        <v>257</v>
      </c>
      <c r="B290" s="212" t="s">
        <v>258</v>
      </c>
      <c r="C290" s="213" t="s">
        <v>648</v>
      </c>
      <c r="D290" s="66" t="s">
        <v>251</v>
      </c>
      <c r="E290" s="114"/>
      <c r="F290" s="214"/>
      <c r="G290" s="8">
        <f>48/1.95583</f>
        <v>24.542010297418489</v>
      </c>
      <c r="H290" s="2" t="s">
        <v>566</v>
      </c>
    </row>
    <row r="291" spans="1:8" ht="40.200000000000003" customHeight="1" thickBot="1" x14ac:dyDescent="0.35">
      <c r="A291" s="211" t="s">
        <v>259</v>
      </c>
      <c r="B291" s="215" t="s">
        <v>260</v>
      </c>
      <c r="C291" s="213" t="s">
        <v>649</v>
      </c>
      <c r="D291" s="66" t="s">
        <v>251</v>
      </c>
      <c r="E291" s="114"/>
      <c r="F291" s="214"/>
      <c r="G291" s="8">
        <f>36/1.95583</f>
        <v>18.406507723063864</v>
      </c>
      <c r="H291" s="2" t="s">
        <v>566</v>
      </c>
    </row>
    <row r="292" spans="1:8" ht="40.200000000000003" customHeight="1" thickBot="1" x14ac:dyDescent="0.35">
      <c r="A292" s="211" t="s">
        <v>261</v>
      </c>
      <c r="B292" s="215" t="s">
        <v>262</v>
      </c>
      <c r="C292" s="213" t="s">
        <v>650</v>
      </c>
      <c r="D292" s="66" t="s">
        <v>251</v>
      </c>
      <c r="E292" s="114"/>
      <c r="F292" s="214"/>
      <c r="G292" s="8">
        <f>24/1.95583</f>
        <v>12.271005148709245</v>
      </c>
      <c r="H292" s="2" t="s">
        <v>566</v>
      </c>
    </row>
    <row r="293" spans="1:8" ht="40.200000000000003" customHeight="1" thickBot="1" x14ac:dyDescent="0.35">
      <c r="A293" s="211" t="s">
        <v>263</v>
      </c>
      <c r="B293" s="215" t="s">
        <v>264</v>
      </c>
      <c r="C293" s="213" t="s">
        <v>649</v>
      </c>
      <c r="D293" s="66" t="s">
        <v>251</v>
      </c>
      <c r="E293" s="114"/>
      <c r="F293" s="214"/>
      <c r="G293" s="8">
        <f>36/1.95583</f>
        <v>18.406507723063864</v>
      </c>
      <c r="H293" s="2" t="s">
        <v>566</v>
      </c>
    </row>
    <row r="294" spans="1:8" ht="40.200000000000003" customHeight="1" x14ac:dyDescent="0.3">
      <c r="A294" s="487" t="s">
        <v>265</v>
      </c>
      <c r="B294" s="216" t="s">
        <v>388</v>
      </c>
      <c r="C294" s="217" t="s">
        <v>266</v>
      </c>
      <c r="D294" s="66" t="s">
        <v>251</v>
      </c>
      <c r="E294" s="114"/>
      <c r="F294" s="210"/>
      <c r="G294" s="218" t="s">
        <v>266</v>
      </c>
    </row>
    <row r="295" spans="1:8" ht="40.200000000000003" customHeight="1" thickBot="1" x14ac:dyDescent="0.35">
      <c r="A295" s="488"/>
      <c r="B295" s="219" t="s">
        <v>389</v>
      </c>
      <c r="C295" s="220">
        <v>61.355025743546221</v>
      </c>
      <c r="D295" s="66" t="s">
        <v>251</v>
      </c>
      <c r="E295" s="114">
        <v>120</v>
      </c>
      <c r="F295" s="221"/>
      <c r="G295" s="8">
        <f>E295/1.95583</f>
        <v>61.355025743546221</v>
      </c>
    </row>
    <row r="296" spans="1:8" ht="58.2" customHeight="1" thickBot="1" x14ac:dyDescent="0.35">
      <c r="A296" s="211" t="s">
        <v>267</v>
      </c>
      <c r="B296" s="215" t="s">
        <v>268</v>
      </c>
      <c r="C296" s="213" t="s">
        <v>649</v>
      </c>
      <c r="D296" s="66" t="s">
        <v>251</v>
      </c>
      <c r="E296" s="114"/>
      <c r="F296" s="214"/>
      <c r="G296" s="8">
        <f>36/1.95583</f>
        <v>18.406507723063864</v>
      </c>
      <c r="H296" s="2" t="s">
        <v>566</v>
      </c>
    </row>
    <row r="297" spans="1:8" ht="46.8" customHeight="1" thickBot="1" x14ac:dyDescent="0.35">
      <c r="A297" s="222" t="s">
        <v>269</v>
      </c>
      <c r="B297" s="216" t="s">
        <v>390</v>
      </c>
      <c r="C297" s="213" t="s">
        <v>652</v>
      </c>
      <c r="D297" s="66" t="s">
        <v>251</v>
      </c>
      <c r="E297" s="114"/>
      <c r="F297" s="214"/>
      <c r="G297" s="8">
        <f>42/1.95583</f>
        <v>21.474259010241177</v>
      </c>
      <c r="H297" s="2" t="s">
        <v>566</v>
      </c>
    </row>
    <row r="298" spans="1:8" ht="46.8" customHeight="1" thickBot="1" x14ac:dyDescent="0.35">
      <c r="A298" s="222" t="s">
        <v>270</v>
      </c>
      <c r="B298" s="216" t="s">
        <v>391</v>
      </c>
      <c r="C298" s="213" t="s">
        <v>651</v>
      </c>
      <c r="D298" s="66" t="s">
        <v>251</v>
      </c>
      <c r="E298" s="114"/>
      <c r="F298" s="214"/>
      <c r="G298" s="8">
        <f>30/1.95583</f>
        <v>15.338756435886555</v>
      </c>
      <c r="H298" s="2" t="s">
        <v>566</v>
      </c>
    </row>
    <row r="299" spans="1:8" ht="47.4" customHeight="1" thickBot="1" x14ac:dyDescent="0.35">
      <c r="A299" s="222" t="s">
        <v>271</v>
      </c>
      <c r="B299" s="216" t="s">
        <v>392</v>
      </c>
      <c r="C299" s="213" t="s">
        <v>649</v>
      </c>
      <c r="D299" s="66" t="s">
        <v>251</v>
      </c>
      <c r="E299" s="114"/>
      <c r="F299" s="214"/>
      <c r="G299" s="8">
        <f>36/1.95583</f>
        <v>18.406507723063864</v>
      </c>
      <c r="H299" s="2" t="s">
        <v>566</v>
      </c>
    </row>
    <row r="300" spans="1:8" ht="39" customHeight="1" thickBot="1" x14ac:dyDescent="0.35">
      <c r="A300" s="222" t="s">
        <v>272</v>
      </c>
      <c r="B300" s="216" t="s">
        <v>393</v>
      </c>
      <c r="C300" s="213">
        <v>49.084020594836979</v>
      </c>
      <c r="D300" s="66" t="s">
        <v>251</v>
      </c>
      <c r="E300" s="114">
        <v>96</v>
      </c>
      <c r="F300" s="223"/>
      <c r="G300" s="8">
        <f>E300/1.95583</f>
        <v>49.084020594836979</v>
      </c>
    </row>
    <row r="301" spans="1:8" ht="39" customHeight="1" thickBot="1" x14ac:dyDescent="0.35">
      <c r="A301" s="222" t="s">
        <v>273</v>
      </c>
      <c r="B301" s="216" t="s">
        <v>394</v>
      </c>
      <c r="C301" s="213">
        <v>24.542010297418489</v>
      </c>
      <c r="D301" s="66" t="s">
        <v>251</v>
      </c>
      <c r="E301" s="114">
        <v>48</v>
      </c>
      <c r="F301" s="223"/>
      <c r="G301" s="8">
        <f t="shared" ref="G301:G307" si="5">E301/1.95583</f>
        <v>24.542010297418489</v>
      </c>
    </row>
    <row r="302" spans="1:8" ht="36.6" customHeight="1" thickBot="1" x14ac:dyDescent="0.35">
      <c r="A302" s="224" t="s">
        <v>274</v>
      </c>
      <c r="B302" s="225" t="s">
        <v>395</v>
      </c>
      <c r="C302" s="213">
        <v>24.542010297418489</v>
      </c>
      <c r="D302" s="66" t="s">
        <v>251</v>
      </c>
      <c r="E302" s="114">
        <v>48</v>
      </c>
      <c r="F302" s="223"/>
      <c r="G302" s="8">
        <f t="shared" si="5"/>
        <v>24.542010297418489</v>
      </c>
    </row>
    <row r="303" spans="1:8" ht="36.6" customHeight="1" thickBot="1" x14ac:dyDescent="0.35">
      <c r="A303" s="224" t="s">
        <v>275</v>
      </c>
      <c r="B303" s="226" t="s">
        <v>276</v>
      </c>
      <c r="C303" s="213">
        <v>36.813015446127729</v>
      </c>
      <c r="D303" s="66" t="s">
        <v>251</v>
      </c>
      <c r="E303" s="114">
        <v>72</v>
      </c>
      <c r="F303" s="223"/>
      <c r="G303" s="8">
        <f t="shared" si="5"/>
        <v>36.813015446127729</v>
      </c>
    </row>
    <row r="304" spans="1:8" ht="36.6" customHeight="1" thickBot="1" x14ac:dyDescent="0.35">
      <c r="A304" s="227" t="s">
        <v>277</v>
      </c>
      <c r="B304" s="216" t="s">
        <v>396</v>
      </c>
      <c r="C304" s="213">
        <v>18.406507723063864</v>
      </c>
      <c r="D304" s="66" t="s">
        <v>251</v>
      </c>
      <c r="E304" s="114">
        <v>36</v>
      </c>
      <c r="F304" s="223"/>
      <c r="G304" s="8">
        <f t="shared" si="5"/>
        <v>18.406507723063864</v>
      </c>
    </row>
    <row r="305" spans="1:8" ht="36.6" customHeight="1" thickBot="1" x14ac:dyDescent="0.35">
      <c r="A305" s="222" t="s">
        <v>278</v>
      </c>
      <c r="B305" s="216" t="s">
        <v>397</v>
      </c>
      <c r="C305" s="213">
        <v>18.406507723063864</v>
      </c>
      <c r="D305" s="66" t="s">
        <v>251</v>
      </c>
      <c r="E305" s="114">
        <v>36</v>
      </c>
      <c r="F305" s="223"/>
      <c r="G305" s="8">
        <f t="shared" si="5"/>
        <v>18.406507723063864</v>
      </c>
    </row>
    <row r="306" spans="1:8" ht="36.6" customHeight="1" thickBot="1" x14ac:dyDescent="0.35">
      <c r="A306" s="224" t="s">
        <v>279</v>
      </c>
      <c r="B306" s="225" t="s">
        <v>398</v>
      </c>
      <c r="C306" s="213">
        <v>51.129188119621851</v>
      </c>
      <c r="D306" s="66" t="s">
        <v>251</v>
      </c>
      <c r="E306" s="114">
        <v>100</v>
      </c>
      <c r="F306" s="223"/>
      <c r="G306" s="8">
        <f t="shared" si="5"/>
        <v>51.129188119621851</v>
      </c>
    </row>
    <row r="307" spans="1:8" ht="36.6" customHeight="1" x14ac:dyDescent="0.3">
      <c r="A307" s="228" t="s">
        <v>280</v>
      </c>
      <c r="B307" s="229" t="s">
        <v>281</v>
      </c>
      <c r="C307" s="213">
        <v>127.82297029905462</v>
      </c>
      <c r="D307" s="66" t="s">
        <v>251</v>
      </c>
      <c r="E307" s="114">
        <v>250</v>
      </c>
      <c r="F307" s="223"/>
      <c r="G307" s="8">
        <f t="shared" si="5"/>
        <v>127.82297029905462</v>
      </c>
    </row>
    <row r="308" spans="1:8" ht="36.6" customHeight="1" x14ac:dyDescent="0.3">
      <c r="A308" s="224" t="s">
        <v>282</v>
      </c>
      <c r="B308" s="230" t="s">
        <v>399</v>
      </c>
      <c r="C308" s="213" t="s">
        <v>653</v>
      </c>
      <c r="D308" s="231" t="s">
        <v>251</v>
      </c>
      <c r="E308" s="114"/>
      <c r="F308" s="214"/>
      <c r="G308" s="8">
        <f>1.5/1.95583</f>
        <v>0.76693782179432779</v>
      </c>
      <c r="H308" s="2" t="s">
        <v>570</v>
      </c>
    </row>
    <row r="309" spans="1:8" ht="54.6" customHeight="1" thickBot="1" x14ac:dyDescent="0.35">
      <c r="A309" s="232" t="s">
        <v>401</v>
      </c>
      <c r="B309" s="484" t="s">
        <v>402</v>
      </c>
      <c r="C309" s="485"/>
      <c r="D309" s="486"/>
      <c r="E309" s="114"/>
      <c r="F309" s="214"/>
      <c r="G309" s="8"/>
    </row>
    <row r="310" spans="1:8" ht="34.799999999999997" customHeight="1" x14ac:dyDescent="0.3">
      <c r="A310" s="233" t="s">
        <v>400</v>
      </c>
      <c r="B310" s="234" t="s">
        <v>283</v>
      </c>
      <c r="C310" s="235">
        <v>1.022583762392437</v>
      </c>
      <c r="D310" s="144" t="s">
        <v>251</v>
      </c>
      <c r="E310" s="2">
        <v>2</v>
      </c>
      <c r="G310" s="8">
        <f>E310/1.95583</f>
        <v>1.022583762392437</v>
      </c>
    </row>
    <row r="311" spans="1:8" ht="34.799999999999997" customHeight="1" x14ac:dyDescent="0.3">
      <c r="A311" s="236" t="s">
        <v>403</v>
      </c>
      <c r="B311" s="230" t="s">
        <v>284</v>
      </c>
      <c r="C311" s="209"/>
      <c r="D311" s="208"/>
      <c r="G311" s="8"/>
    </row>
    <row r="312" spans="1:8" ht="29.4" customHeight="1" x14ac:dyDescent="0.3">
      <c r="A312" s="237"/>
      <c r="B312" s="238" t="s">
        <v>285</v>
      </c>
      <c r="C312" s="239" t="s">
        <v>255</v>
      </c>
      <c r="D312" s="240" t="s">
        <v>286</v>
      </c>
      <c r="G312" s="8"/>
    </row>
    <row r="313" spans="1:8" ht="29.4" customHeight="1" x14ac:dyDescent="0.3">
      <c r="A313" s="241"/>
      <c r="B313" s="236" t="s">
        <v>139</v>
      </c>
      <c r="C313" s="213">
        <v>2.5564594059810926</v>
      </c>
      <c r="D313" s="236" t="s">
        <v>287</v>
      </c>
      <c r="E313" s="2">
        <v>5</v>
      </c>
      <c r="G313" s="8">
        <f>E313/1.95583</f>
        <v>2.5564594059810926</v>
      </c>
    </row>
    <row r="314" spans="1:8" ht="29.4" customHeight="1" x14ac:dyDescent="0.3">
      <c r="A314" s="241"/>
      <c r="B314" s="236" t="s">
        <v>288</v>
      </c>
      <c r="C314" s="213">
        <v>5.1129188119621851</v>
      </c>
      <c r="D314" s="242" t="s">
        <v>46</v>
      </c>
      <c r="E314" s="2">
        <v>10</v>
      </c>
      <c r="G314" s="8">
        <f>E314/1.95583</f>
        <v>5.1129188119621851</v>
      </c>
    </row>
    <row r="315" spans="1:8" ht="29.4" customHeight="1" x14ac:dyDescent="0.3">
      <c r="A315" s="241"/>
      <c r="B315" s="236" t="s">
        <v>289</v>
      </c>
      <c r="C315" s="213">
        <v>7.6693782179432777</v>
      </c>
      <c r="D315" s="242" t="s">
        <v>290</v>
      </c>
      <c r="E315" s="2">
        <v>15</v>
      </c>
      <c r="G315" s="8">
        <f>E315/1.95583</f>
        <v>7.6693782179432777</v>
      </c>
    </row>
    <row r="316" spans="1:8" ht="29.4" customHeight="1" thickBot="1" x14ac:dyDescent="0.35">
      <c r="A316" s="241"/>
      <c r="B316" s="236" t="s">
        <v>291</v>
      </c>
      <c r="C316" s="213">
        <v>15.338756435886555</v>
      </c>
      <c r="D316" s="242" t="s">
        <v>46</v>
      </c>
      <c r="E316" s="2">
        <v>30</v>
      </c>
      <c r="G316" s="8">
        <f>E316/1.95583</f>
        <v>15.338756435886555</v>
      </c>
    </row>
    <row r="317" spans="1:8" ht="43.8" customHeight="1" thickBot="1" x14ac:dyDescent="0.35">
      <c r="A317" s="243" t="s">
        <v>404</v>
      </c>
      <c r="B317" s="468" t="s">
        <v>292</v>
      </c>
      <c r="C317" s="469"/>
      <c r="D317" s="470"/>
      <c r="G317" s="8">
        <f>C317/1.95583</f>
        <v>0</v>
      </c>
    </row>
    <row r="318" spans="1:8" ht="46.8" customHeight="1" thickBot="1" x14ac:dyDescent="0.35">
      <c r="A318" s="244" t="s">
        <v>405</v>
      </c>
      <c r="B318" s="215" t="s">
        <v>283</v>
      </c>
      <c r="C318" s="235">
        <v>1.022583762392437</v>
      </c>
      <c r="D318" s="144" t="s">
        <v>251</v>
      </c>
      <c r="E318" s="2">
        <v>2</v>
      </c>
      <c r="G318" s="8">
        <f>2/1.95583</f>
        <v>1.022583762392437</v>
      </c>
    </row>
    <row r="319" spans="1:8" ht="31.2" customHeight="1" thickBot="1" x14ac:dyDescent="0.35">
      <c r="A319" s="245" t="s">
        <v>406</v>
      </c>
      <c r="B319" s="215" t="s">
        <v>284</v>
      </c>
      <c r="C319" s="220"/>
      <c r="D319" s="230"/>
      <c r="G319" s="8"/>
    </row>
    <row r="320" spans="1:8" ht="16.2" thickBot="1" x14ac:dyDescent="0.35">
      <c r="A320" s="244"/>
      <c r="B320" s="246" t="s">
        <v>285</v>
      </c>
      <c r="C320" s="247" t="s">
        <v>255</v>
      </c>
      <c r="D320" s="246" t="s">
        <v>286</v>
      </c>
      <c r="G320" s="8"/>
    </row>
    <row r="321" spans="1:8" ht="28.2" customHeight="1" thickBot="1" x14ac:dyDescent="0.35">
      <c r="A321" s="244"/>
      <c r="B321" s="246" t="s">
        <v>139</v>
      </c>
      <c r="C321" s="247">
        <v>5.1129188119621851</v>
      </c>
      <c r="D321" s="246" t="s">
        <v>287</v>
      </c>
      <c r="E321" s="247">
        <v>10</v>
      </c>
      <c r="G321" s="8">
        <f>E321/1.95583</f>
        <v>5.1129188119621851</v>
      </c>
    </row>
    <row r="322" spans="1:8" ht="28.2" customHeight="1" thickBot="1" x14ac:dyDescent="0.35">
      <c r="A322" s="244"/>
      <c r="B322" s="246" t="s">
        <v>288</v>
      </c>
      <c r="C322" s="247">
        <v>10.22583762392437</v>
      </c>
      <c r="D322" s="246" t="s">
        <v>46</v>
      </c>
      <c r="E322" s="247">
        <v>20</v>
      </c>
      <c r="G322" s="8">
        <f>E322/1.95583</f>
        <v>10.22583762392437</v>
      </c>
    </row>
    <row r="323" spans="1:8" ht="28.2" customHeight="1" thickBot="1" x14ac:dyDescent="0.35">
      <c r="A323" s="244"/>
      <c r="B323" s="246" t="s">
        <v>289</v>
      </c>
      <c r="C323" s="247">
        <v>15.338756435886555</v>
      </c>
      <c r="D323" s="246" t="s">
        <v>46</v>
      </c>
      <c r="E323" s="247">
        <v>30</v>
      </c>
      <c r="G323" s="8">
        <f>E323/1.95583</f>
        <v>15.338756435886555</v>
      </c>
    </row>
    <row r="324" spans="1:8" ht="28.2" customHeight="1" thickBot="1" x14ac:dyDescent="0.35">
      <c r="A324" s="244"/>
      <c r="B324" s="246" t="s">
        <v>291</v>
      </c>
      <c r="C324" s="247">
        <v>30.677512871773111</v>
      </c>
      <c r="D324" s="246" t="s">
        <v>46</v>
      </c>
      <c r="E324" s="247">
        <v>60</v>
      </c>
      <c r="G324" s="8">
        <f>E324/1.95583</f>
        <v>30.677512871773111</v>
      </c>
    </row>
    <row r="325" spans="1:8" ht="43.2" customHeight="1" thickBot="1" x14ac:dyDescent="0.35">
      <c r="A325" s="243" t="s">
        <v>407</v>
      </c>
      <c r="B325" s="246" t="s">
        <v>293</v>
      </c>
      <c r="C325" s="247">
        <v>10.22583762392437</v>
      </c>
      <c r="D325" s="246" t="s">
        <v>46</v>
      </c>
      <c r="G325" s="8">
        <f>20/1.95583</f>
        <v>10.22583762392437</v>
      </c>
    </row>
    <row r="326" spans="1:8" ht="39" customHeight="1" x14ac:dyDescent="0.3">
      <c r="A326" s="443" t="s">
        <v>294</v>
      </c>
      <c r="B326" s="444"/>
      <c r="C326" s="444"/>
      <c r="D326" s="445"/>
      <c r="G326" s="8"/>
    </row>
    <row r="327" spans="1:8" ht="19.8" customHeight="1" x14ac:dyDescent="0.3">
      <c r="A327" s="446" t="s">
        <v>408</v>
      </c>
      <c r="B327" s="447"/>
      <c r="C327" s="447"/>
      <c r="D327" s="448"/>
      <c r="G327" s="8"/>
    </row>
    <row r="328" spans="1:8" ht="19.8" customHeight="1" x14ac:dyDescent="0.3">
      <c r="A328" s="449" t="s">
        <v>409</v>
      </c>
      <c r="B328" s="450"/>
      <c r="C328" s="450"/>
      <c r="D328" s="451"/>
      <c r="G328" s="8"/>
    </row>
    <row r="329" spans="1:8" ht="30.6" thickBot="1" x14ac:dyDescent="0.35">
      <c r="A329" s="248" t="s">
        <v>295</v>
      </c>
      <c r="B329" s="249" t="s">
        <v>1</v>
      </c>
      <c r="C329" s="250" t="s">
        <v>2</v>
      </c>
      <c r="D329" s="251" t="s">
        <v>10</v>
      </c>
      <c r="G329" s="8"/>
    </row>
    <row r="330" spans="1:8" ht="28.2" customHeight="1" x14ac:dyDescent="0.3">
      <c r="A330" s="252" t="s">
        <v>231</v>
      </c>
      <c r="B330" s="457" t="s">
        <v>296</v>
      </c>
      <c r="C330" s="458"/>
      <c r="D330" s="455" t="s">
        <v>297</v>
      </c>
      <c r="G330" s="8"/>
    </row>
    <row r="331" spans="1:8" ht="28.2" customHeight="1" x14ac:dyDescent="0.3">
      <c r="A331" s="253" t="s">
        <v>11</v>
      </c>
      <c r="B331" s="252" t="s">
        <v>410</v>
      </c>
      <c r="C331" s="254" t="s">
        <v>414</v>
      </c>
      <c r="D331" s="456"/>
      <c r="G331" s="252" t="s">
        <v>414</v>
      </c>
    </row>
    <row r="332" spans="1:8" ht="28.2" customHeight="1" x14ac:dyDescent="0.3">
      <c r="A332" s="253" t="s">
        <v>298</v>
      </c>
      <c r="B332" s="252" t="s">
        <v>411</v>
      </c>
      <c r="C332" s="255">
        <v>0.51129188119621849</v>
      </c>
      <c r="D332" s="456"/>
      <c r="G332" s="8">
        <f>1/1.95583</f>
        <v>0.51129188119621849</v>
      </c>
    </row>
    <row r="333" spans="1:8" ht="28.2" customHeight="1" x14ac:dyDescent="0.3">
      <c r="A333" s="253" t="s">
        <v>322</v>
      </c>
      <c r="B333" s="253" t="s">
        <v>412</v>
      </c>
      <c r="C333" s="255">
        <v>1.022583762392437</v>
      </c>
      <c r="D333" s="456"/>
      <c r="G333" s="8">
        <f>2/1.95583</f>
        <v>1.022583762392437</v>
      </c>
    </row>
    <row r="334" spans="1:8" ht="36.6" customHeight="1" x14ac:dyDescent="0.3">
      <c r="A334" s="253" t="s">
        <v>323</v>
      </c>
      <c r="B334" s="253" t="s">
        <v>413</v>
      </c>
      <c r="C334" s="254" t="s">
        <v>654</v>
      </c>
      <c r="D334" s="456"/>
      <c r="G334" s="8">
        <f>1.5/1.95583</f>
        <v>0.76693782179432779</v>
      </c>
      <c r="H334" s="2" t="s">
        <v>571</v>
      </c>
    </row>
    <row r="335" spans="1:8" ht="41.4" customHeight="1" x14ac:dyDescent="0.3">
      <c r="A335" s="256" t="s">
        <v>324</v>
      </c>
      <c r="B335" s="256" t="s">
        <v>413</v>
      </c>
      <c r="C335" s="254" t="s">
        <v>655</v>
      </c>
      <c r="D335" s="456"/>
      <c r="G335" s="8">
        <f>1.2/1.95583</f>
        <v>0.61355025743546221</v>
      </c>
      <c r="H335" s="2" t="s">
        <v>571</v>
      </c>
    </row>
    <row r="336" spans="1:8" ht="99.6" customHeight="1" x14ac:dyDescent="0.3">
      <c r="A336" s="253" t="s">
        <v>382</v>
      </c>
      <c r="B336" s="253" t="s">
        <v>415</v>
      </c>
      <c r="C336" s="254" t="s">
        <v>656</v>
      </c>
      <c r="D336" s="452" t="s">
        <v>297</v>
      </c>
      <c r="G336" s="8">
        <f>5/1.95583</f>
        <v>2.5564594059810926</v>
      </c>
      <c r="H336" s="2" t="s">
        <v>566</v>
      </c>
    </row>
    <row r="337" spans="1:8" ht="106.2" customHeight="1" x14ac:dyDescent="0.3">
      <c r="A337" s="467" t="s">
        <v>383</v>
      </c>
      <c r="B337" s="467" t="s">
        <v>416</v>
      </c>
      <c r="C337" s="254" t="s">
        <v>657</v>
      </c>
      <c r="D337" s="452"/>
      <c r="G337" s="8">
        <f>20/1.95583</f>
        <v>10.22583762392437</v>
      </c>
      <c r="H337" s="2" t="s">
        <v>566</v>
      </c>
    </row>
    <row r="338" spans="1:8" ht="15" hidden="1" x14ac:dyDescent="0.3">
      <c r="A338" s="467"/>
      <c r="B338" s="467"/>
      <c r="C338" s="254"/>
      <c r="D338" s="253"/>
      <c r="G338" s="8">
        <f t="shared" ref="G338:G347" si="6">C338/1.95583</f>
        <v>0</v>
      </c>
    </row>
    <row r="339" spans="1:8" ht="48.6" customHeight="1" thickBot="1" x14ac:dyDescent="0.35">
      <c r="A339" s="258" t="s">
        <v>417</v>
      </c>
      <c r="B339" s="210" t="s">
        <v>420</v>
      </c>
      <c r="C339" s="259">
        <v>5</v>
      </c>
      <c r="D339" s="461" t="s">
        <v>297</v>
      </c>
      <c r="G339" s="8">
        <f t="shared" si="6"/>
        <v>2.5564594059810926</v>
      </c>
    </row>
    <row r="340" spans="1:8" ht="48.6" customHeight="1" thickBot="1" x14ac:dyDescent="0.35">
      <c r="A340" s="260" t="s">
        <v>418</v>
      </c>
      <c r="B340" s="261" t="s">
        <v>421</v>
      </c>
      <c r="C340" s="262">
        <v>1.5338756435886556</v>
      </c>
      <c r="D340" s="461"/>
      <c r="G340" s="8">
        <f>3/1.95583</f>
        <v>1.5338756435886556</v>
      </c>
    </row>
    <row r="341" spans="1:8" ht="48.6" customHeight="1" thickBot="1" x14ac:dyDescent="0.35">
      <c r="A341" s="260" t="s">
        <v>419</v>
      </c>
      <c r="B341" s="261" t="s">
        <v>299</v>
      </c>
      <c r="C341" s="262">
        <v>3.5790431683735293</v>
      </c>
      <c r="D341" s="461"/>
      <c r="G341" s="8">
        <f>7/1.95583</f>
        <v>3.5790431683735293</v>
      </c>
    </row>
    <row r="342" spans="1:8" ht="48.6" customHeight="1" thickBot="1" x14ac:dyDescent="0.35">
      <c r="A342" s="260" t="s">
        <v>423</v>
      </c>
      <c r="B342" s="261" t="s">
        <v>422</v>
      </c>
      <c r="C342" s="193" t="s">
        <v>266</v>
      </c>
      <c r="D342" s="462"/>
      <c r="G342" s="188" t="s">
        <v>266</v>
      </c>
    </row>
    <row r="343" spans="1:8" ht="106.2" customHeight="1" thickBot="1" x14ac:dyDescent="0.35">
      <c r="A343" s="263" t="s">
        <v>349</v>
      </c>
      <c r="B343" s="264" t="s">
        <v>300</v>
      </c>
      <c r="C343" s="265">
        <v>10.22583762392437</v>
      </c>
      <c r="D343" s="459" t="s">
        <v>297</v>
      </c>
      <c r="G343" s="8">
        <f>20/1.95583</f>
        <v>10.22583762392437</v>
      </c>
    </row>
    <row r="344" spans="1:8" ht="106.2" customHeight="1" thickBot="1" x14ac:dyDescent="0.35">
      <c r="A344" s="266" t="s">
        <v>425</v>
      </c>
      <c r="B344" s="264" t="s">
        <v>301</v>
      </c>
      <c r="C344" s="267" t="s">
        <v>658</v>
      </c>
      <c r="D344" s="460"/>
      <c r="G344" s="8">
        <f>1/1.95583</f>
        <v>0.51129188119621849</v>
      </c>
      <c r="H344" s="2" t="s">
        <v>572</v>
      </c>
    </row>
    <row r="345" spans="1:8" ht="64.2" customHeight="1" x14ac:dyDescent="0.3">
      <c r="A345" s="268" t="s">
        <v>239</v>
      </c>
      <c r="B345" s="208" t="s">
        <v>427</v>
      </c>
      <c r="C345" s="269" t="s">
        <v>426</v>
      </c>
      <c r="D345" s="189" t="s">
        <v>424</v>
      </c>
      <c r="G345" s="270" t="s">
        <v>426</v>
      </c>
    </row>
    <row r="346" spans="1:8" ht="202.8" customHeight="1" x14ac:dyDescent="0.3">
      <c r="A346" s="263" t="s">
        <v>428</v>
      </c>
      <c r="B346" s="271" t="s">
        <v>429</v>
      </c>
      <c r="C346" s="265">
        <v>3.5790431683735293</v>
      </c>
      <c r="D346" s="189" t="s">
        <v>297</v>
      </c>
      <c r="G346" s="8">
        <f>7/1.95583</f>
        <v>3.5790431683735293</v>
      </c>
    </row>
    <row r="347" spans="1:8" ht="31.2" customHeight="1" thickBot="1" x14ac:dyDescent="0.35">
      <c r="A347" s="263" t="s">
        <v>430</v>
      </c>
      <c r="B347" s="463" t="s">
        <v>302</v>
      </c>
      <c r="C347" s="464"/>
      <c r="D347" s="465"/>
      <c r="G347" s="8">
        <f t="shared" si="6"/>
        <v>0</v>
      </c>
    </row>
    <row r="348" spans="1:8" ht="31.2" customHeight="1" x14ac:dyDescent="0.3">
      <c r="A348" s="253" t="s">
        <v>431</v>
      </c>
      <c r="B348" s="253" t="s">
        <v>435</v>
      </c>
      <c r="C348" s="254">
        <v>0.51129188119621849</v>
      </c>
      <c r="D348" s="479" t="s">
        <v>297</v>
      </c>
      <c r="E348" s="2">
        <v>1</v>
      </c>
      <c r="G348" s="8">
        <f>E348/1.95583</f>
        <v>0.51129188119621849</v>
      </c>
    </row>
    <row r="349" spans="1:8" ht="31.2" customHeight="1" x14ac:dyDescent="0.3">
      <c r="A349" s="253" t="s">
        <v>432</v>
      </c>
      <c r="B349" s="253" t="s">
        <v>447</v>
      </c>
      <c r="C349" s="254">
        <v>2.5564594059810926</v>
      </c>
      <c r="D349" s="480"/>
      <c r="E349" s="2">
        <v>5</v>
      </c>
      <c r="G349" s="8">
        <f t="shared" ref="G349:G356" si="7">E349/1.95583</f>
        <v>2.5564594059810926</v>
      </c>
    </row>
    <row r="350" spans="1:8" ht="31.2" customHeight="1" x14ac:dyDescent="0.3">
      <c r="A350" s="253" t="s">
        <v>433</v>
      </c>
      <c r="B350" s="253" t="s">
        <v>441</v>
      </c>
      <c r="C350" s="254">
        <v>20.45167524784874</v>
      </c>
      <c r="D350" s="480"/>
      <c r="E350" s="2">
        <v>40</v>
      </c>
      <c r="G350" s="8">
        <f t="shared" si="7"/>
        <v>20.45167524784874</v>
      </c>
    </row>
    <row r="351" spans="1:8" ht="31.2" customHeight="1" x14ac:dyDescent="0.3">
      <c r="A351" s="253" t="s">
        <v>434</v>
      </c>
      <c r="B351" s="253" t="s">
        <v>436</v>
      </c>
      <c r="C351" s="254">
        <v>1.022583762392437</v>
      </c>
      <c r="D351" s="480"/>
      <c r="E351" s="2">
        <v>2</v>
      </c>
      <c r="G351" s="8">
        <f t="shared" si="7"/>
        <v>1.022583762392437</v>
      </c>
    </row>
    <row r="352" spans="1:8" ht="31.2" customHeight="1" x14ac:dyDescent="0.3">
      <c r="A352" s="253" t="s">
        <v>437</v>
      </c>
      <c r="B352" s="253" t="s">
        <v>439</v>
      </c>
      <c r="C352" s="254">
        <v>3.5790431683735293</v>
      </c>
      <c r="D352" s="480"/>
      <c r="E352" s="2">
        <v>7</v>
      </c>
      <c r="G352" s="8">
        <f t="shared" si="7"/>
        <v>3.5790431683735293</v>
      </c>
    </row>
    <row r="353" spans="1:8" ht="31.2" customHeight="1" x14ac:dyDescent="0.3">
      <c r="A353" s="253" t="s">
        <v>438</v>
      </c>
      <c r="B353" s="253" t="s">
        <v>440</v>
      </c>
      <c r="C353" s="254">
        <v>30.677512871773111</v>
      </c>
      <c r="D353" s="480"/>
      <c r="E353" s="2">
        <v>60</v>
      </c>
      <c r="G353" s="8">
        <f t="shared" si="7"/>
        <v>30.677512871773111</v>
      </c>
    </row>
    <row r="354" spans="1:8" ht="31.2" customHeight="1" x14ac:dyDescent="0.3">
      <c r="A354" s="253" t="s">
        <v>442</v>
      </c>
      <c r="B354" s="253" t="s">
        <v>445</v>
      </c>
      <c r="C354" s="254">
        <v>1.022583762392437</v>
      </c>
      <c r="D354" s="480"/>
      <c r="E354" s="2">
        <v>2</v>
      </c>
      <c r="G354" s="8">
        <f t="shared" si="7"/>
        <v>1.022583762392437</v>
      </c>
    </row>
    <row r="355" spans="1:8" ht="31.2" customHeight="1" x14ac:dyDescent="0.3">
      <c r="A355" s="253" t="s">
        <v>443</v>
      </c>
      <c r="B355" s="253" t="s">
        <v>446</v>
      </c>
      <c r="C355" s="254">
        <v>4.0903350495697479</v>
      </c>
      <c r="D355" s="480"/>
      <c r="E355" s="2">
        <v>8</v>
      </c>
      <c r="G355" s="8">
        <f t="shared" si="7"/>
        <v>4.0903350495697479</v>
      </c>
    </row>
    <row r="356" spans="1:8" ht="31.2" customHeight="1" x14ac:dyDescent="0.3">
      <c r="A356" s="256" t="s">
        <v>444</v>
      </c>
      <c r="B356" s="256" t="s">
        <v>448</v>
      </c>
      <c r="C356" s="257">
        <v>35.790431683735292</v>
      </c>
      <c r="D356" s="480"/>
      <c r="E356" s="2">
        <v>70</v>
      </c>
      <c r="G356" s="8">
        <f t="shared" si="7"/>
        <v>35.790431683735292</v>
      </c>
    </row>
    <row r="357" spans="1:8" ht="31.2" customHeight="1" x14ac:dyDescent="0.3">
      <c r="A357" s="253" t="s">
        <v>449</v>
      </c>
      <c r="B357" s="466" t="s">
        <v>303</v>
      </c>
      <c r="C357" s="466"/>
      <c r="D357" s="466"/>
      <c r="G357" s="8"/>
    </row>
    <row r="358" spans="1:8" ht="15" x14ac:dyDescent="0.3">
      <c r="A358" s="253" t="s">
        <v>184</v>
      </c>
      <c r="B358" s="253" t="s">
        <v>450</v>
      </c>
      <c r="C358" s="254" t="s">
        <v>659</v>
      </c>
      <c r="D358" s="467"/>
      <c r="G358" s="8">
        <f>150/1.95583</f>
        <v>76.693782179432773</v>
      </c>
      <c r="H358" s="2" t="s">
        <v>566</v>
      </c>
    </row>
    <row r="359" spans="1:8" ht="30" x14ac:dyDescent="0.3">
      <c r="A359" s="253" t="s">
        <v>358</v>
      </c>
      <c r="B359" s="253" t="s">
        <v>451</v>
      </c>
      <c r="C359" s="254" t="s">
        <v>660</v>
      </c>
      <c r="D359" s="467"/>
      <c r="G359" s="8">
        <f>20/1.95583</f>
        <v>10.22583762392437</v>
      </c>
      <c r="H359" s="2" t="s">
        <v>566</v>
      </c>
    </row>
    <row r="360" spans="1:8" ht="45" customHeight="1" x14ac:dyDescent="0.3">
      <c r="A360" s="253" t="s">
        <v>359</v>
      </c>
      <c r="B360" s="253" t="s">
        <v>452</v>
      </c>
      <c r="C360" s="254" t="s">
        <v>661</v>
      </c>
      <c r="D360" s="467"/>
      <c r="G360" s="8">
        <f>150/1.95583</f>
        <v>76.693782179432773</v>
      </c>
      <c r="H360" s="2" t="s">
        <v>567</v>
      </c>
    </row>
    <row r="361" spans="1:8" ht="30" x14ac:dyDescent="0.3">
      <c r="A361" s="253" t="s">
        <v>360</v>
      </c>
      <c r="B361" s="253" t="s">
        <v>453</v>
      </c>
      <c r="C361" s="254" t="s">
        <v>662</v>
      </c>
      <c r="D361" s="467"/>
      <c r="G361" s="8">
        <f>250/1.95583</f>
        <v>127.82297029905462</v>
      </c>
      <c r="H361" s="2" t="s">
        <v>567</v>
      </c>
    </row>
    <row r="362" spans="1:8" ht="34.200000000000003" customHeight="1" x14ac:dyDescent="0.3">
      <c r="A362" s="272" t="s">
        <v>454</v>
      </c>
      <c r="B362" s="272" t="s">
        <v>456</v>
      </c>
      <c r="C362" s="273">
        <v>5.1129188119621851</v>
      </c>
      <c r="D362" s="272" t="s">
        <v>144</v>
      </c>
      <c r="E362" s="274">
        <v>10</v>
      </c>
      <c r="G362" s="8">
        <f>10/1.95583</f>
        <v>5.1129188119621851</v>
      </c>
    </row>
    <row r="363" spans="1:8" ht="34.200000000000003" customHeight="1" thickBot="1" x14ac:dyDescent="0.35">
      <c r="A363" s="275" t="s">
        <v>455</v>
      </c>
      <c r="B363" s="272" t="s">
        <v>457</v>
      </c>
      <c r="C363" s="276">
        <v>5.1129188119621851</v>
      </c>
      <c r="D363" s="272" t="s">
        <v>144</v>
      </c>
      <c r="E363" s="274">
        <v>10</v>
      </c>
      <c r="G363" s="8">
        <f>10/1.95583</f>
        <v>5.1129188119621851</v>
      </c>
    </row>
    <row r="364" spans="1:8" ht="34.200000000000003" customHeight="1" thickBot="1" x14ac:dyDescent="0.35">
      <c r="A364" s="272" t="s">
        <v>361</v>
      </c>
      <c r="B364" s="277" t="s">
        <v>304</v>
      </c>
      <c r="C364" s="273"/>
      <c r="D364" s="278"/>
      <c r="G364" s="8"/>
    </row>
    <row r="365" spans="1:8" ht="15.6" thickBot="1" x14ac:dyDescent="0.35">
      <c r="A365" s="277" t="s">
        <v>257</v>
      </c>
      <c r="B365" s="279" t="s">
        <v>458</v>
      </c>
      <c r="C365" s="254">
        <v>25.564594059810926</v>
      </c>
      <c r="D365" s="252" t="s">
        <v>31</v>
      </c>
      <c r="E365" s="254">
        <v>50</v>
      </c>
      <c r="G365" s="8">
        <f t="shared" ref="G365:G370" si="8">E365/1.95583</f>
        <v>25.564594059810926</v>
      </c>
    </row>
    <row r="366" spans="1:8" ht="15.6" thickBot="1" x14ac:dyDescent="0.35">
      <c r="A366" s="272" t="s">
        <v>259</v>
      </c>
      <c r="B366" s="279" t="s">
        <v>459</v>
      </c>
      <c r="C366" s="254">
        <v>17.895215841867646</v>
      </c>
      <c r="D366" s="252" t="s">
        <v>31</v>
      </c>
      <c r="E366" s="254">
        <v>35</v>
      </c>
      <c r="G366" s="8">
        <f t="shared" si="8"/>
        <v>17.895215841867646</v>
      </c>
    </row>
    <row r="367" spans="1:8" ht="15.6" thickBot="1" x14ac:dyDescent="0.35">
      <c r="A367" s="275" t="s">
        <v>261</v>
      </c>
      <c r="B367" s="279" t="s">
        <v>460</v>
      </c>
      <c r="C367" s="254">
        <v>51.129188119621851</v>
      </c>
      <c r="D367" s="252" t="s">
        <v>31</v>
      </c>
      <c r="E367" s="254">
        <v>100</v>
      </c>
      <c r="G367" s="8">
        <f t="shared" si="8"/>
        <v>51.129188119621851</v>
      </c>
    </row>
    <row r="368" spans="1:8" ht="15.6" thickBot="1" x14ac:dyDescent="0.35">
      <c r="A368" s="277" t="s">
        <v>257</v>
      </c>
      <c r="B368" s="279" t="s">
        <v>461</v>
      </c>
      <c r="C368" s="254">
        <v>511.29188119621847</v>
      </c>
      <c r="D368" s="252" t="s">
        <v>81</v>
      </c>
      <c r="E368" s="254">
        <v>1000</v>
      </c>
      <c r="G368" s="8">
        <f t="shared" si="8"/>
        <v>511.29188119621847</v>
      </c>
    </row>
    <row r="369" spans="1:7" ht="15" x14ac:dyDescent="0.3">
      <c r="A369" s="272" t="s">
        <v>259</v>
      </c>
      <c r="B369" s="279" t="s">
        <v>462</v>
      </c>
      <c r="C369" s="254">
        <v>35.790431683735292</v>
      </c>
      <c r="D369" s="252" t="s">
        <v>81</v>
      </c>
      <c r="E369" s="254">
        <v>70</v>
      </c>
      <c r="G369" s="8">
        <f t="shared" si="8"/>
        <v>35.790431683735292</v>
      </c>
    </row>
    <row r="370" spans="1:7" ht="15.6" thickBot="1" x14ac:dyDescent="0.35">
      <c r="A370" s="280" t="s">
        <v>261</v>
      </c>
      <c r="B370" s="281" t="s">
        <v>463</v>
      </c>
      <c r="C370" s="254">
        <v>102.2583762392437</v>
      </c>
      <c r="D370" s="252" t="s">
        <v>81</v>
      </c>
      <c r="E370" s="254">
        <v>200</v>
      </c>
      <c r="G370" s="8">
        <f t="shared" si="8"/>
        <v>102.2583762392437</v>
      </c>
    </row>
    <row r="371" spans="1:7" ht="47.4" customHeight="1" thickBot="1" x14ac:dyDescent="0.35">
      <c r="A371" s="476" t="s">
        <v>465</v>
      </c>
      <c r="B371" s="477"/>
      <c r="C371" s="478"/>
    </row>
    <row r="372" spans="1:7" ht="31.2" customHeight="1" thickBot="1" x14ac:dyDescent="0.35">
      <c r="A372" s="282" t="s">
        <v>0</v>
      </c>
      <c r="B372" s="283" t="s">
        <v>307</v>
      </c>
      <c r="C372" s="284" t="s">
        <v>464</v>
      </c>
    </row>
    <row r="373" spans="1:7" ht="16.2" thickBot="1" x14ac:dyDescent="0.35">
      <c r="A373" s="282" t="s">
        <v>231</v>
      </c>
      <c r="B373" s="283" t="s">
        <v>308</v>
      </c>
      <c r="C373" s="285"/>
    </row>
    <row r="374" spans="1:7" ht="16.2" thickBot="1" x14ac:dyDescent="0.35">
      <c r="A374" s="282"/>
      <c r="B374" s="283" t="s">
        <v>309</v>
      </c>
      <c r="C374" s="285">
        <v>6.1355025743546223</v>
      </c>
      <c r="E374" s="285">
        <v>12</v>
      </c>
      <c r="G374" s="8">
        <f>E374/1.95583</f>
        <v>6.1355025743546223</v>
      </c>
    </row>
    <row r="375" spans="1:7" ht="16.2" thickBot="1" x14ac:dyDescent="0.35">
      <c r="A375" s="282"/>
      <c r="B375" s="283" t="s">
        <v>310</v>
      </c>
      <c r="C375" s="285">
        <v>3.0677512871773112</v>
      </c>
      <c r="E375" s="285">
        <v>6</v>
      </c>
      <c r="G375" s="8">
        <f t="shared" ref="G375:G384" si="9">E375/1.95583</f>
        <v>3.0677512871773112</v>
      </c>
    </row>
    <row r="376" spans="1:7" ht="16.2" thickBot="1" x14ac:dyDescent="0.35">
      <c r="A376" s="282"/>
      <c r="B376" s="283" t="s">
        <v>311</v>
      </c>
      <c r="C376" s="285">
        <v>4.6016269307659661</v>
      </c>
      <c r="E376" s="285">
        <v>9</v>
      </c>
      <c r="G376" s="8">
        <f t="shared" si="9"/>
        <v>4.6016269307659661</v>
      </c>
    </row>
    <row r="377" spans="1:7" ht="16.2" thickBot="1" x14ac:dyDescent="0.35">
      <c r="A377" s="282"/>
      <c r="B377" s="283" t="s">
        <v>312</v>
      </c>
      <c r="C377" s="285">
        <v>3.0677512871773112</v>
      </c>
      <c r="E377" s="285">
        <v>6</v>
      </c>
      <c r="G377" s="8">
        <f t="shared" si="9"/>
        <v>3.0677512871773112</v>
      </c>
    </row>
    <row r="378" spans="1:7" ht="16.2" thickBot="1" x14ac:dyDescent="0.35">
      <c r="A378" s="282"/>
      <c r="B378" s="283" t="s">
        <v>313</v>
      </c>
      <c r="C378" s="285">
        <v>3.0677512871773112</v>
      </c>
      <c r="E378" s="285">
        <v>6</v>
      </c>
      <c r="G378" s="8">
        <f t="shared" si="9"/>
        <v>3.0677512871773112</v>
      </c>
    </row>
    <row r="379" spans="1:7" ht="16.2" thickBot="1" x14ac:dyDescent="0.35">
      <c r="A379" s="282"/>
      <c r="B379" s="283" t="s">
        <v>314</v>
      </c>
      <c r="C379" s="285">
        <v>15.338756435886555</v>
      </c>
      <c r="E379" s="285">
        <v>30</v>
      </c>
      <c r="G379" s="8">
        <f t="shared" si="9"/>
        <v>15.338756435886555</v>
      </c>
    </row>
    <row r="380" spans="1:7" ht="16.2" thickBot="1" x14ac:dyDescent="0.35">
      <c r="A380" s="282" t="s">
        <v>233</v>
      </c>
      <c r="B380" s="283" t="s">
        <v>315</v>
      </c>
      <c r="C380" s="285"/>
      <c r="E380" s="285"/>
      <c r="G380" s="8">
        <f t="shared" si="9"/>
        <v>0</v>
      </c>
    </row>
    <row r="381" spans="1:7" ht="16.2" thickBot="1" x14ac:dyDescent="0.35">
      <c r="A381" s="282"/>
      <c r="B381" s="283" t="s">
        <v>309</v>
      </c>
      <c r="C381" s="285">
        <v>6.1355025743546223</v>
      </c>
      <c r="E381" s="285">
        <v>12</v>
      </c>
      <c r="G381" s="8">
        <f t="shared" si="9"/>
        <v>6.1355025743546223</v>
      </c>
    </row>
    <row r="382" spans="1:7" ht="15.6" x14ac:dyDescent="0.3">
      <c r="A382" s="286"/>
      <c r="B382" s="287" t="s">
        <v>316</v>
      </c>
      <c r="C382" s="288">
        <v>3.0677512871773112</v>
      </c>
      <c r="E382" s="288">
        <v>6</v>
      </c>
      <c r="G382" s="8">
        <f t="shared" si="9"/>
        <v>3.0677512871773112</v>
      </c>
    </row>
    <row r="383" spans="1:7" ht="46.8" x14ac:dyDescent="0.3">
      <c r="A383" s="289" t="s">
        <v>235</v>
      </c>
      <c r="B383" s="208" t="s">
        <v>466</v>
      </c>
      <c r="C383" s="290">
        <v>6.1355025743546223</v>
      </c>
      <c r="E383" s="290">
        <v>12</v>
      </c>
      <c r="G383" s="8">
        <f t="shared" si="9"/>
        <v>6.1355025743546223</v>
      </c>
    </row>
    <row r="384" spans="1:7" ht="31.2" x14ac:dyDescent="0.3">
      <c r="A384" s="289" t="s">
        <v>237</v>
      </c>
      <c r="B384" s="208" t="s">
        <v>467</v>
      </c>
      <c r="C384" s="290">
        <v>1.5338756435886556</v>
      </c>
      <c r="E384" s="290">
        <v>3</v>
      </c>
      <c r="G384" s="8">
        <f t="shared" si="9"/>
        <v>1.5338756435886556</v>
      </c>
    </row>
    <row r="385" spans="1:7" ht="37.200000000000003" customHeight="1" thickBot="1" x14ac:dyDescent="0.35">
      <c r="A385" s="453" t="s">
        <v>317</v>
      </c>
      <c r="B385" s="453"/>
      <c r="C385" s="453"/>
      <c r="D385" s="453"/>
    </row>
    <row r="386" spans="1:7" ht="16.2" thickBot="1" x14ac:dyDescent="0.35">
      <c r="A386" s="291">
        <v>1</v>
      </c>
      <c r="B386" s="292" t="s">
        <v>318</v>
      </c>
      <c r="C386" s="293">
        <v>5.1129188119621851</v>
      </c>
      <c r="D386" s="294"/>
      <c r="E386" s="293">
        <v>10</v>
      </c>
      <c r="F386" s="295"/>
      <c r="G386" s="8">
        <f>E386/1.95583</f>
        <v>5.1129188119621851</v>
      </c>
    </row>
    <row r="387" spans="1:7" ht="16.2" thickBot="1" x14ac:dyDescent="0.35">
      <c r="A387" s="291">
        <v>2</v>
      </c>
      <c r="B387" s="296" t="s">
        <v>319</v>
      </c>
      <c r="C387" s="293">
        <v>15.338756435886555</v>
      </c>
      <c r="D387" s="294"/>
      <c r="E387" s="293">
        <v>30</v>
      </c>
      <c r="F387" s="295"/>
      <c r="G387" s="8">
        <f t="shared" ref="G387:G393" si="10">E387/1.95583</f>
        <v>15.338756435886555</v>
      </c>
    </row>
    <row r="388" spans="1:7" ht="15.6" x14ac:dyDescent="0.3">
      <c r="A388" s="291">
        <v>3</v>
      </c>
      <c r="B388" s="291" t="s">
        <v>468</v>
      </c>
      <c r="C388" s="293">
        <v>15.338756435886555</v>
      </c>
      <c r="D388" s="294"/>
      <c r="E388" s="293">
        <v>30</v>
      </c>
      <c r="F388" s="295"/>
      <c r="G388" s="8">
        <f t="shared" si="10"/>
        <v>15.338756435886555</v>
      </c>
    </row>
    <row r="389" spans="1:7" ht="15.6" x14ac:dyDescent="0.3">
      <c r="A389" s="291">
        <v>4</v>
      </c>
      <c r="B389" s="291" t="s">
        <v>469</v>
      </c>
      <c r="C389" s="293">
        <v>76.693782179432773</v>
      </c>
      <c r="D389" s="294"/>
      <c r="E389" s="293">
        <v>150</v>
      </c>
      <c r="F389" s="295"/>
      <c r="G389" s="8">
        <f t="shared" si="10"/>
        <v>76.693782179432773</v>
      </c>
    </row>
    <row r="390" spans="1:7" ht="15.6" x14ac:dyDescent="0.3">
      <c r="A390" s="291">
        <v>5</v>
      </c>
      <c r="B390" s="291" t="s">
        <v>470</v>
      </c>
      <c r="C390" s="293">
        <v>127.82297029905462</v>
      </c>
      <c r="D390" s="294"/>
      <c r="E390" s="293">
        <v>250</v>
      </c>
      <c r="F390" s="295"/>
      <c r="G390" s="8">
        <f t="shared" si="10"/>
        <v>127.82297029905462</v>
      </c>
    </row>
    <row r="391" spans="1:7" ht="15.6" x14ac:dyDescent="0.3">
      <c r="A391" s="291">
        <v>6</v>
      </c>
      <c r="B391" s="291" t="s">
        <v>471</v>
      </c>
      <c r="C391" s="293">
        <v>30.677512871773111</v>
      </c>
      <c r="D391" s="294"/>
      <c r="E391" s="293">
        <v>60</v>
      </c>
      <c r="F391" s="295"/>
      <c r="G391" s="8">
        <f t="shared" si="10"/>
        <v>30.677512871773111</v>
      </c>
    </row>
    <row r="392" spans="1:7" ht="15.6" x14ac:dyDescent="0.3">
      <c r="A392" s="291">
        <v>7</v>
      </c>
      <c r="B392" s="291" t="s">
        <v>472</v>
      </c>
      <c r="C392" s="293">
        <v>127.82297029905462</v>
      </c>
      <c r="D392" s="294"/>
      <c r="E392" s="293">
        <v>250</v>
      </c>
      <c r="F392" s="295"/>
      <c r="G392" s="8">
        <f t="shared" si="10"/>
        <v>127.82297029905462</v>
      </c>
    </row>
    <row r="393" spans="1:7" ht="15.6" x14ac:dyDescent="0.3">
      <c r="A393" s="291">
        <v>8</v>
      </c>
      <c r="B393" s="291" t="s">
        <v>473</v>
      </c>
      <c r="C393" s="293">
        <v>25.564594059810926</v>
      </c>
      <c r="D393" s="294"/>
      <c r="E393" s="293">
        <v>50</v>
      </c>
      <c r="G393" s="8">
        <f t="shared" si="10"/>
        <v>25.564594059810926</v>
      </c>
    </row>
    <row r="394" spans="1:7" ht="15.6" x14ac:dyDescent="0.3">
      <c r="A394" s="297"/>
      <c r="B394" s="297"/>
      <c r="C394" s="298"/>
      <c r="D394" s="295"/>
    </row>
    <row r="395" spans="1:7" x14ac:dyDescent="0.3">
      <c r="A395" s="299" t="s">
        <v>305</v>
      </c>
    </row>
    <row r="396" spans="1:7" ht="31.8" customHeight="1" x14ac:dyDescent="0.3">
      <c r="A396" s="454" t="s">
        <v>474</v>
      </c>
      <c r="B396" s="454"/>
      <c r="C396" s="454"/>
      <c r="D396" s="454"/>
    </row>
    <row r="397" spans="1:7" ht="22.8" customHeight="1" x14ac:dyDescent="0.3">
      <c r="A397" s="300" t="s">
        <v>0</v>
      </c>
      <c r="B397" s="300" t="s">
        <v>482</v>
      </c>
      <c r="C397" s="301" t="s">
        <v>255</v>
      </c>
      <c r="D397" s="300"/>
    </row>
    <row r="398" spans="1:7" ht="22.8" customHeight="1" x14ac:dyDescent="0.3">
      <c r="A398" s="300" t="s">
        <v>231</v>
      </c>
      <c r="B398" s="440" t="s">
        <v>476</v>
      </c>
      <c r="C398" s="441"/>
      <c r="D398" s="442"/>
    </row>
    <row r="399" spans="1:7" ht="22.8" customHeight="1" x14ac:dyDescent="0.3">
      <c r="A399" s="300" t="s">
        <v>11</v>
      </c>
      <c r="B399" s="289" t="s">
        <v>475</v>
      </c>
      <c r="C399" s="302"/>
      <c r="D399" s="300"/>
    </row>
    <row r="400" spans="1:7" ht="34.200000000000003" customHeight="1" x14ac:dyDescent="0.3">
      <c r="A400" s="300"/>
      <c r="B400" s="208" t="s">
        <v>477</v>
      </c>
      <c r="C400" s="302">
        <v>4.601626930765966E-2</v>
      </c>
      <c r="D400" s="300"/>
      <c r="E400" s="302">
        <v>0.09</v>
      </c>
      <c r="G400" s="8">
        <f>E400/1.95583</f>
        <v>4.601626930765966E-2</v>
      </c>
    </row>
    <row r="401" spans="1:7" ht="22.8" customHeight="1" x14ac:dyDescent="0.3">
      <c r="A401" s="300"/>
      <c r="B401" s="289" t="s">
        <v>478</v>
      </c>
      <c r="C401" s="302">
        <v>3.5790431683735295E-2</v>
      </c>
      <c r="D401" s="300"/>
      <c r="E401" s="302">
        <v>7.0000000000000007E-2</v>
      </c>
      <c r="G401" s="8">
        <f t="shared" ref="G401:G452" si="11">E401/1.95583</f>
        <v>3.5790431683735295E-2</v>
      </c>
    </row>
    <row r="402" spans="1:7" ht="22.8" customHeight="1" x14ac:dyDescent="0.3">
      <c r="A402" s="300"/>
      <c r="B402" s="289" t="s">
        <v>479</v>
      </c>
      <c r="C402" s="302">
        <v>1.022583762392437E-2</v>
      </c>
      <c r="D402" s="300"/>
      <c r="E402" s="302">
        <v>0.02</v>
      </c>
      <c r="G402" s="8">
        <f t="shared" si="11"/>
        <v>1.022583762392437E-2</v>
      </c>
    </row>
    <row r="403" spans="1:7" ht="22.8" customHeight="1" x14ac:dyDescent="0.3">
      <c r="A403" s="300"/>
      <c r="B403" s="289" t="s">
        <v>480</v>
      </c>
      <c r="C403" s="302">
        <v>5.1129188119621851E-3</v>
      </c>
      <c r="D403" s="300"/>
      <c r="E403" s="302">
        <v>0.01</v>
      </c>
      <c r="G403" s="8">
        <f t="shared" si="11"/>
        <v>5.1129188119621851E-3</v>
      </c>
    </row>
    <row r="404" spans="1:7" ht="22.8" customHeight="1" x14ac:dyDescent="0.3">
      <c r="A404" s="300"/>
      <c r="B404" s="289" t="s">
        <v>481</v>
      </c>
      <c r="C404" s="302">
        <v>1.5338756435886555E-2</v>
      </c>
      <c r="D404" s="300"/>
      <c r="E404" s="302">
        <v>0.03</v>
      </c>
      <c r="G404" s="8">
        <f t="shared" si="11"/>
        <v>1.5338756435886555E-2</v>
      </c>
    </row>
    <row r="405" spans="1:7" ht="22.8" customHeight="1" x14ac:dyDescent="0.3">
      <c r="A405" s="300" t="s">
        <v>298</v>
      </c>
      <c r="B405" s="289" t="s">
        <v>483</v>
      </c>
      <c r="C405" s="302"/>
      <c r="D405" s="300"/>
      <c r="E405" s="302"/>
      <c r="G405" s="8">
        <f t="shared" si="11"/>
        <v>0</v>
      </c>
    </row>
    <row r="406" spans="1:7" ht="18" customHeight="1" x14ac:dyDescent="0.3">
      <c r="A406" s="300"/>
      <c r="B406" s="289" t="s">
        <v>484</v>
      </c>
      <c r="C406" s="302">
        <v>4.0903350495697481E-2</v>
      </c>
      <c r="D406" s="300"/>
      <c r="E406" s="302">
        <v>0.08</v>
      </c>
      <c r="G406" s="8">
        <f t="shared" si="11"/>
        <v>4.0903350495697481E-2</v>
      </c>
    </row>
    <row r="407" spans="1:7" ht="18" customHeight="1" x14ac:dyDescent="0.3">
      <c r="A407" s="300"/>
      <c r="B407" s="289" t="s">
        <v>486</v>
      </c>
      <c r="C407" s="302">
        <v>2.0451675247848741E-2</v>
      </c>
      <c r="D407" s="300"/>
      <c r="E407" s="302">
        <v>0.04</v>
      </c>
      <c r="G407" s="8">
        <f t="shared" si="11"/>
        <v>2.0451675247848741E-2</v>
      </c>
    </row>
    <row r="408" spans="1:7" ht="18" customHeight="1" x14ac:dyDescent="0.3">
      <c r="A408" s="300"/>
      <c r="B408" s="289" t="s">
        <v>485</v>
      </c>
      <c r="C408" s="302">
        <v>1.5338756435886555E-2</v>
      </c>
      <c r="D408" s="300"/>
      <c r="E408" s="302">
        <v>0.03</v>
      </c>
      <c r="G408" s="8">
        <f t="shared" si="11"/>
        <v>1.5338756435886555E-2</v>
      </c>
    </row>
    <row r="409" spans="1:7" ht="18" customHeight="1" x14ac:dyDescent="0.3">
      <c r="A409" s="300"/>
      <c r="B409" s="289" t="s">
        <v>487</v>
      </c>
      <c r="C409" s="302">
        <v>1.022583762392437E-2</v>
      </c>
      <c r="D409" s="300"/>
      <c r="E409" s="302">
        <v>0.02</v>
      </c>
      <c r="G409" s="8">
        <f t="shared" si="11"/>
        <v>1.022583762392437E-2</v>
      </c>
    </row>
    <row r="410" spans="1:7" ht="18" customHeight="1" x14ac:dyDescent="0.3">
      <c r="A410" s="300"/>
      <c r="B410" s="289" t="s">
        <v>488</v>
      </c>
      <c r="C410" s="302">
        <v>5.1129188119621851E-3</v>
      </c>
      <c r="D410" s="300"/>
      <c r="E410" s="302">
        <v>0.01</v>
      </c>
      <c r="G410" s="8">
        <f t="shared" si="11"/>
        <v>5.1129188119621851E-3</v>
      </c>
    </row>
    <row r="411" spans="1:7" ht="18" customHeight="1" x14ac:dyDescent="0.3">
      <c r="A411" s="300"/>
      <c r="B411" s="289" t="s">
        <v>489</v>
      </c>
      <c r="C411" s="302">
        <v>1.5338756435886555E-2</v>
      </c>
      <c r="D411" s="300"/>
      <c r="E411" s="302">
        <v>0.03</v>
      </c>
      <c r="G411" s="8">
        <f t="shared" si="11"/>
        <v>1.5338756435886555E-2</v>
      </c>
    </row>
    <row r="412" spans="1:7" ht="22.8" customHeight="1" x14ac:dyDescent="0.3">
      <c r="A412" s="300" t="s">
        <v>322</v>
      </c>
      <c r="B412" s="289" t="s">
        <v>306</v>
      </c>
      <c r="C412" s="302"/>
      <c r="D412" s="64"/>
      <c r="E412" s="302"/>
      <c r="G412" s="8">
        <f t="shared" si="11"/>
        <v>0</v>
      </c>
    </row>
    <row r="413" spans="1:7" ht="19.8" customHeight="1" x14ac:dyDescent="0.3">
      <c r="A413" s="300"/>
      <c r="B413" s="289" t="s">
        <v>495</v>
      </c>
      <c r="C413" s="302">
        <v>5.1129188119621853E-2</v>
      </c>
      <c r="D413" s="64"/>
      <c r="E413" s="302">
        <v>0.1</v>
      </c>
      <c r="G413" s="8">
        <f t="shared" si="11"/>
        <v>5.1129188119621853E-2</v>
      </c>
    </row>
    <row r="414" spans="1:7" ht="19.8" customHeight="1" x14ac:dyDescent="0.3">
      <c r="A414" s="300"/>
      <c r="B414" s="289" t="s">
        <v>494</v>
      </c>
      <c r="C414" s="302">
        <v>4.0903350495697481E-2</v>
      </c>
      <c r="D414" s="64"/>
      <c r="E414" s="302">
        <v>0.08</v>
      </c>
      <c r="G414" s="8">
        <f t="shared" si="11"/>
        <v>4.0903350495697481E-2</v>
      </c>
    </row>
    <row r="415" spans="1:7" ht="28.2" customHeight="1" x14ac:dyDescent="0.3">
      <c r="A415" s="300"/>
      <c r="B415" s="208" t="s">
        <v>491</v>
      </c>
      <c r="C415" s="302">
        <v>2.5564594059810927E-2</v>
      </c>
      <c r="D415" s="64"/>
      <c r="E415" s="302">
        <v>0.05</v>
      </c>
      <c r="G415" s="8">
        <f t="shared" si="11"/>
        <v>2.5564594059810927E-2</v>
      </c>
    </row>
    <row r="416" spans="1:7" ht="31.8" customHeight="1" x14ac:dyDescent="0.3">
      <c r="A416" s="300"/>
      <c r="B416" s="208" t="s">
        <v>493</v>
      </c>
      <c r="C416" s="302">
        <v>2.0451675247848741E-2</v>
      </c>
      <c r="D416" s="64"/>
      <c r="E416" s="302">
        <v>0.04</v>
      </c>
      <c r="G416" s="8">
        <f t="shared" si="11"/>
        <v>2.0451675247848741E-2</v>
      </c>
    </row>
    <row r="417" spans="1:7" ht="31.8" customHeight="1" x14ac:dyDescent="0.3">
      <c r="A417" s="300"/>
      <c r="B417" s="208" t="s">
        <v>490</v>
      </c>
      <c r="C417" s="302">
        <v>1.5338756435886555E-2</v>
      </c>
      <c r="D417" s="64"/>
      <c r="E417" s="302">
        <v>0.03</v>
      </c>
      <c r="G417" s="8">
        <f t="shared" si="11"/>
        <v>1.5338756435886555E-2</v>
      </c>
    </row>
    <row r="418" spans="1:7" ht="31.8" customHeight="1" x14ac:dyDescent="0.3">
      <c r="A418" s="300"/>
      <c r="B418" s="208" t="s">
        <v>492</v>
      </c>
      <c r="C418" s="302">
        <v>1.5338756435886555E-2</v>
      </c>
      <c r="D418" s="64"/>
      <c r="E418" s="302">
        <v>0.03</v>
      </c>
      <c r="G418" s="8">
        <f t="shared" si="11"/>
        <v>1.5338756435886555E-2</v>
      </c>
    </row>
    <row r="419" spans="1:7" ht="64.2" customHeight="1" x14ac:dyDescent="0.3">
      <c r="A419" s="303"/>
      <c r="B419" s="208" t="s">
        <v>496</v>
      </c>
      <c r="C419" s="302">
        <v>1.022583762392437E-2</v>
      </c>
      <c r="D419" s="208"/>
      <c r="E419" s="302">
        <v>0.02</v>
      </c>
      <c r="G419" s="8">
        <f t="shared" si="11"/>
        <v>1.022583762392437E-2</v>
      </c>
    </row>
    <row r="420" spans="1:7" ht="59.4" customHeight="1" x14ac:dyDescent="0.3">
      <c r="A420" s="303"/>
      <c r="B420" s="208" t="s">
        <v>497</v>
      </c>
      <c r="C420" s="302">
        <v>5.1129188119621851E-3</v>
      </c>
      <c r="D420" s="208"/>
      <c r="E420" s="302">
        <v>0.01</v>
      </c>
      <c r="G420" s="8">
        <f t="shared" si="11"/>
        <v>5.1129188119621851E-3</v>
      </c>
    </row>
    <row r="421" spans="1:7" ht="15.6" x14ac:dyDescent="0.3">
      <c r="A421" s="289"/>
      <c r="B421" s="289" t="s">
        <v>489</v>
      </c>
      <c r="C421" s="302">
        <v>1.5338756435886555E-2</v>
      </c>
      <c r="D421" s="64"/>
      <c r="E421" s="302">
        <v>0.03</v>
      </c>
      <c r="G421" s="8">
        <f t="shared" si="11"/>
        <v>1.5338756435886555E-2</v>
      </c>
    </row>
    <row r="422" spans="1:7" ht="22.8" customHeight="1" x14ac:dyDescent="0.3">
      <c r="A422" s="300" t="s">
        <v>323</v>
      </c>
      <c r="B422" s="289" t="s">
        <v>498</v>
      </c>
      <c r="C422" s="302"/>
      <c r="D422" s="300"/>
      <c r="E422" s="302"/>
      <c r="G422" s="8">
        <f t="shared" si="11"/>
        <v>0</v>
      </c>
    </row>
    <row r="423" spans="1:7" ht="21" customHeight="1" x14ac:dyDescent="0.3">
      <c r="A423" s="300"/>
      <c r="B423" s="289" t="s">
        <v>504</v>
      </c>
      <c r="C423" s="302">
        <v>5.1129188119621853E-2</v>
      </c>
      <c r="D423" s="300"/>
      <c r="E423" s="302">
        <v>0.1</v>
      </c>
      <c r="G423" s="8">
        <f t="shared" si="11"/>
        <v>5.1129188119621853E-2</v>
      </c>
    </row>
    <row r="424" spans="1:7" ht="21" customHeight="1" x14ac:dyDescent="0.3">
      <c r="A424" s="300"/>
      <c r="B424" s="289" t="s">
        <v>503</v>
      </c>
      <c r="C424" s="302">
        <v>2.5564594059810927E-2</v>
      </c>
      <c r="D424" s="300"/>
      <c r="E424" s="302">
        <v>0.05</v>
      </c>
      <c r="G424" s="8">
        <f t="shared" si="11"/>
        <v>2.5564594059810927E-2</v>
      </c>
    </row>
    <row r="425" spans="1:7" ht="21" customHeight="1" x14ac:dyDescent="0.3">
      <c r="A425" s="300"/>
      <c r="B425" s="289" t="s">
        <v>502</v>
      </c>
      <c r="C425" s="302">
        <v>1.5338756435886555E-2</v>
      </c>
      <c r="D425" s="300"/>
      <c r="E425" s="302">
        <v>0.03</v>
      </c>
      <c r="G425" s="8">
        <f t="shared" si="11"/>
        <v>1.5338756435886555E-2</v>
      </c>
    </row>
    <row r="426" spans="1:7" ht="21" customHeight="1" x14ac:dyDescent="0.3">
      <c r="A426" s="300"/>
      <c r="B426" s="289" t="s">
        <v>501</v>
      </c>
      <c r="C426" s="302">
        <v>1.022583762392437E-2</v>
      </c>
      <c r="D426" s="300"/>
      <c r="E426" s="302">
        <v>0.02</v>
      </c>
      <c r="G426" s="8">
        <f t="shared" si="11"/>
        <v>1.022583762392437E-2</v>
      </c>
    </row>
    <row r="427" spans="1:7" ht="21" customHeight="1" x14ac:dyDescent="0.3">
      <c r="A427" s="300"/>
      <c r="B427" s="289" t="s">
        <v>500</v>
      </c>
      <c r="C427" s="302">
        <v>5.1129188119621851E-3</v>
      </c>
      <c r="D427" s="300"/>
      <c r="E427" s="302">
        <v>0.01</v>
      </c>
      <c r="G427" s="8">
        <f t="shared" si="11"/>
        <v>5.1129188119621851E-3</v>
      </c>
    </row>
    <row r="428" spans="1:7" ht="21" customHeight="1" x14ac:dyDescent="0.3">
      <c r="A428" s="300"/>
      <c r="B428" s="289" t="s">
        <v>499</v>
      </c>
      <c r="C428" s="302">
        <v>1.5338756435886555E-2</v>
      </c>
      <c r="D428" s="300"/>
      <c r="E428" s="302">
        <v>0.03</v>
      </c>
      <c r="G428" s="8">
        <f t="shared" si="11"/>
        <v>1.5338756435886555E-2</v>
      </c>
    </row>
    <row r="429" spans="1:7" ht="22.8" customHeight="1" x14ac:dyDescent="0.3">
      <c r="A429" s="300" t="s">
        <v>324</v>
      </c>
      <c r="B429" s="289" t="s">
        <v>505</v>
      </c>
      <c r="C429" s="302"/>
      <c r="D429" s="300"/>
      <c r="E429" s="302"/>
      <c r="G429" s="8">
        <f t="shared" si="11"/>
        <v>0</v>
      </c>
    </row>
    <row r="430" spans="1:7" ht="20.399999999999999" customHeight="1" x14ac:dyDescent="0.3">
      <c r="A430" s="300"/>
      <c r="B430" s="289" t="s">
        <v>510</v>
      </c>
      <c r="C430" s="302">
        <v>7.6693782179432776E-2</v>
      </c>
      <c r="D430" s="300"/>
      <c r="E430" s="302">
        <v>0.15</v>
      </c>
      <c r="G430" s="8">
        <f t="shared" si="11"/>
        <v>7.6693782179432776E-2</v>
      </c>
    </row>
    <row r="431" spans="1:7" ht="20.399999999999999" customHeight="1" x14ac:dyDescent="0.3">
      <c r="A431" s="300"/>
      <c r="B431" s="289" t="s">
        <v>509</v>
      </c>
      <c r="C431" s="302">
        <v>5.1129188119621853E-2</v>
      </c>
      <c r="D431" s="300"/>
      <c r="E431" s="302">
        <v>0.1</v>
      </c>
      <c r="G431" s="8">
        <f t="shared" si="11"/>
        <v>5.1129188119621853E-2</v>
      </c>
    </row>
    <row r="432" spans="1:7" ht="20.399999999999999" customHeight="1" x14ac:dyDescent="0.3">
      <c r="A432" s="300"/>
      <c r="B432" s="289" t="s">
        <v>508</v>
      </c>
      <c r="C432" s="302">
        <v>2.0451675247848741E-2</v>
      </c>
      <c r="D432" s="300"/>
      <c r="E432" s="302">
        <v>0.04</v>
      </c>
      <c r="G432" s="8">
        <f t="shared" si="11"/>
        <v>2.0451675247848741E-2</v>
      </c>
    </row>
    <row r="433" spans="1:7" ht="20.399999999999999" customHeight="1" x14ac:dyDescent="0.3">
      <c r="A433" s="300"/>
      <c r="B433" s="289" t="s">
        <v>507</v>
      </c>
      <c r="C433" s="302">
        <v>1.022583762392437E-2</v>
      </c>
      <c r="D433" s="300"/>
      <c r="E433" s="302">
        <v>0.02</v>
      </c>
      <c r="G433" s="8">
        <f t="shared" si="11"/>
        <v>1.022583762392437E-2</v>
      </c>
    </row>
    <row r="434" spans="1:7" ht="20.399999999999999" customHeight="1" x14ac:dyDescent="0.3">
      <c r="A434" s="300"/>
      <c r="B434" s="289" t="s">
        <v>506</v>
      </c>
      <c r="C434" s="302">
        <v>5.1129188119621851E-3</v>
      </c>
      <c r="D434" s="300"/>
      <c r="E434" s="302">
        <v>0.01</v>
      </c>
      <c r="G434" s="8">
        <f t="shared" si="11"/>
        <v>5.1129188119621851E-3</v>
      </c>
    </row>
    <row r="435" spans="1:7" ht="20.399999999999999" customHeight="1" x14ac:dyDescent="0.3">
      <c r="A435" s="300"/>
      <c r="B435" s="289" t="s">
        <v>489</v>
      </c>
      <c r="C435" s="302">
        <v>1.5338756435886555E-2</v>
      </c>
      <c r="D435" s="300"/>
      <c r="E435" s="302">
        <v>0.03</v>
      </c>
      <c r="G435" s="8">
        <f t="shared" si="11"/>
        <v>1.5338756435886555E-2</v>
      </c>
    </row>
    <row r="436" spans="1:7" ht="22.8" customHeight="1" x14ac:dyDescent="0.3">
      <c r="A436" s="300" t="s">
        <v>325</v>
      </c>
      <c r="B436" s="289" t="s">
        <v>511</v>
      </c>
      <c r="C436" s="302"/>
      <c r="D436" s="300"/>
      <c r="E436" s="302"/>
      <c r="G436" s="8">
        <f t="shared" si="11"/>
        <v>0</v>
      </c>
    </row>
    <row r="437" spans="1:7" ht="20.399999999999999" customHeight="1" x14ac:dyDescent="0.3">
      <c r="A437" s="300"/>
      <c r="B437" s="289" t="s">
        <v>512</v>
      </c>
      <c r="C437" s="302">
        <v>7.6693782179432776E-2</v>
      </c>
      <c r="D437" s="300"/>
      <c r="E437" s="302">
        <v>0.15</v>
      </c>
      <c r="G437" s="8">
        <f t="shared" si="11"/>
        <v>7.6693782179432776E-2</v>
      </c>
    </row>
    <row r="438" spans="1:7" ht="20.399999999999999" customHeight="1" x14ac:dyDescent="0.3">
      <c r="A438" s="300"/>
      <c r="B438" s="289" t="s">
        <v>489</v>
      </c>
      <c r="C438" s="302">
        <v>4.0903350495697481E-2</v>
      </c>
      <c r="D438" s="300"/>
      <c r="E438" s="302">
        <v>0.08</v>
      </c>
      <c r="G438" s="8">
        <f t="shared" si="11"/>
        <v>4.0903350495697481E-2</v>
      </c>
    </row>
    <row r="439" spans="1:7" ht="22.8" customHeight="1" x14ac:dyDescent="0.3">
      <c r="A439" s="300" t="s">
        <v>326</v>
      </c>
      <c r="B439" s="289" t="s">
        <v>513</v>
      </c>
      <c r="C439" s="302"/>
      <c r="D439" s="300"/>
      <c r="E439" s="302"/>
      <c r="G439" s="8">
        <f t="shared" si="11"/>
        <v>0</v>
      </c>
    </row>
    <row r="440" spans="1:7" ht="20.399999999999999" customHeight="1" x14ac:dyDescent="0.3">
      <c r="A440" s="300"/>
      <c r="B440" s="289" t="s">
        <v>514</v>
      </c>
      <c r="C440" s="302">
        <v>7.6693782179432776E-2</v>
      </c>
      <c r="D440" s="300"/>
      <c r="E440" s="302">
        <v>0.15</v>
      </c>
      <c r="G440" s="8">
        <f t="shared" si="11"/>
        <v>7.6693782179432776E-2</v>
      </c>
    </row>
    <row r="441" spans="1:7" ht="20.399999999999999" customHeight="1" x14ac:dyDescent="0.3">
      <c r="A441" s="300"/>
      <c r="B441" s="289" t="s">
        <v>515</v>
      </c>
      <c r="C441" s="302">
        <v>5.1129188119621853E-2</v>
      </c>
      <c r="D441" s="300"/>
      <c r="E441" s="302">
        <v>0.1</v>
      </c>
      <c r="G441" s="8">
        <f t="shared" si="11"/>
        <v>5.1129188119621853E-2</v>
      </c>
    </row>
    <row r="442" spans="1:7" ht="20.399999999999999" customHeight="1" x14ac:dyDescent="0.3">
      <c r="A442" s="300"/>
      <c r="B442" s="289" t="s">
        <v>489</v>
      </c>
      <c r="C442" s="302">
        <v>4.0903350495697481E-2</v>
      </c>
      <c r="D442" s="300"/>
      <c r="E442" s="302">
        <v>0.08</v>
      </c>
      <c r="G442" s="8">
        <f t="shared" si="11"/>
        <v>4.0903350495697481E-2</v>
      </c>
    </row>
    <row r="443" spans="1:7" ht="22.8" customHeight="1" x14ac:dyDescent="0.3">
      <c r="A443" s="300" t="s">
        <v>327</v>
      </c>
      <c r="B443" s="289" t="s">
        <v>516</v>
      </c>
      <c r="C443" s="302"/>
      <c r="D443" s="300"/>
      <c r="E443" s="302"/>
      <c r="G443" s="8">
        <f t="shared" si="11"/>
        <v>0</v>
      </c>
    </row>
    <row r="444" spans="1:7" ht="20.399999999999999" customHeight="1" x14ac:dyDescent="0.3">
      <c r="A444" s="300"/>
      <c r="B444" s="289" t="s">
        <v>517</v>
      </c>
      <c r="C444" s="302">
        <v>0.10225837623924371</v>
      </c>
      <c r="D444" s="300"/>
      <c r="E444" s="302">
        <v>0.2</v>
      </c>
      <c r="G444" s="8">
        <f t="shared" si="11"/>
        <v>0.10225837623924371</v>
      </c>
    </row>
    <row r="445" spans="1:7" ht="20.399999999999999" customHeight="1" x14ac:dyDescent="0.3">
      <c r="A445" s="300"/>
      <c r="B445" s="289" t="s">
        <v>518</v>
      </c>
      <c r="C445" s="302">
        <v>5.1129188119621853E-2</v>
      </c>
      <c r="D445" s="300"/>
      <c r="E445" s="302">
        <v>0.1</v>
      </c>
      <c r="G445" s="8">
        <f t="shared" si="11"/>
        <v>5.1129188119621853E-2</v>
      </c>
    </row>
    <row r="446" spans="1:7" ht="20.399999999999999" customHeight="1" x14ac:dyDescent="0.3">
      <c r="A446" s="300"/>
      <c r="B446" s="289" t="s">
        <v>519</v>
      </c>
      <c r="C446" s="302">
        <v>2.5564594059810927E-2</v>
      </c>
      <c r="D446" s="300"/>
      <c r="E446" s="302">
        <v>0.05</v>
      </c>
      <c r="G446" s="8">
        <f t="shared" si="11"/>
        <v>2.5564594059810927E-2</v>
      </c>
    </row>
    <row r="447" spans="1:7" ht="20.399999999999999" customHeight="1" x14ac:dyDescent="0.3">
      <c r="A447" s="300"/>
      <c r="B447" s="289" t="s">
        <v>520</v>
      </c>
      <c r="C447" s="302">
        <v>1.5338756435886555E-2</v>
      </c>
      <c r="D447" s="300"/>
      <c r="E447" s="302">
        <v>0.03</v>
      </c>
      <c r="G447" s="8">
        <f t="shared" si="11"/>
        <v>1.5338756435886555E-2</v>
      </c>
    </row>
    <row r="448" spans="1:7" ht="20.399999999999999" customHeight="1" x14ac:dyDescent="0.3">
      <c r="A448" s="300"/>
      <c r="B448" s="289" t="s">
        <v>521</v>
      </c>
      <c r="C448" s="302">
        <v>1.022583762392437E-2</v>
      </c>
      <c r="D448" s="300"/>
      <c r="E448" s="302">
        <v>0.02</v>
      </c>
      <c r="G448" s="8">
        <f t="shared" si="11"/>
        <v>1.022583762392437E-2</v>
      </c>
    </row>
    <row r="449" spans="1:8" ht="20.399999999999999" customHeight="1" x14ac:dyDescent="0.3">
      <c r="A449" s="300"/>
      <c r="B449" s="289" t="s">
        <v>489</v>
      </c>
      <c r="C449" s="302">
        <v>1.5338756435886555E-2</v>
      </c>
      <c r="D449" s="300"/>
      <c r="E449" s="302">
        <v>0.03</v>
      </c>
      <c r="G449" s="8">
        <f t="shared" si="11"/>
        <v>1.5338756435886555E-2</v>
      </c>
    </row>
    <row r="450" spans="1:8" ht="22.8" customHeight="1" x14ac:dyDescent="0.3">
      <c r="A450" s="300" t="s">
        <v>525</v>
      </c>
      <c r="B450" s="289" t="s">
        <v>522</v>
      </c>
      <c r="C450" s="302"/>
      <c r="D450" s="300"/>
      <c r="E450" s="302"/>
      <c r="G450" s="8">
        <f t="shared" si="11"/>
        <v>0</v>
      </c>
    </row>
    <row r="451" spans="1:8" ht="20.399999999999999" customHeight="1" x14ac:dyDescent="0.3">
      <c r="A451" s="300"/>
      <c r="B451" s="289" t="s">
        <v>523</v>
      </c>
      <c r="C451" s="302">
        <v>5.1129188119621853E-2</v>
      </c>
      <c r="D451" s="300"/>
      <c r="E451" s="302">
        <v>0.1</v>
      </c>
      <c r="G451" s="8">
        <f t="shared" si="11"/>
        <v>5.1129188119621853E-2</v>
      </c>
    </row>
    <row r="452" spans="1:8" ht="22.8" customHeight="1" x14ac:dyDescent="0.3">
      <c r="A452" s="300" t="s">
        <v>524</v>
      </c>
      <c r="B452" s="289" t="s">
        <v>526</v>
      </c>
      <c r="C452" s="302">
        <v>0.15338756435886555</v>
      </c>
      <c r="D452" s="300"/>
      <c r="E452" s="302">
        <v>0.3</v>
      </c>
      <c r="G452" s="8">
        <f t="shared" si="11"/>
        <v>0.15338756435886555</v>
      </c>
    </row>
    <row r="453" spans="1:8" ht="30.6" customHeight="1" x14ac:dyDescent="0.3">
      <c r="A453" s="300" t="s">
        <v>233</v>
      </c>
      <c r="B453" s="439" t="s">
        <v>532</v>
      </c>
      <c r="C453" s="439"/>
      <c r="D453" s="439"/>
      <c r="G453" s="8"/>
    </row>
    <row r="454" spans="1:8" ht="15.6" x14ac:dyDescent="0.3">
      <c r="A454" s="300" t="s">
        <v>382</v>
      </c>
      <c r="B454" s="289" t="s">
        <v>527</v>
      </c>
      <c r="C454" s="302"/>
      <c r="D454" s="64"/>
      <c r="G454" s="8"/>
    </row>
    <row r="455" spans="1:8" ht="15.6" x14ac:dyDescent="0.3">
      <c r="A455" s="300"/>
      <c r="B455" s="289" t="s">
        <v>528</v>
      </c>
      <c r="C455" s="302" t="s">
        <v>663</v>
      </c>
      <c r="D455" s="64"/>
      <c r="G455" s="8">
        <f>20/1.95583</f>
        <v>10.22583762392437</v>
      </c>
      <c r="H455" s="2" t="s">
        <v>573</v>
      </c>
    </row>
    <row r="456" spans="1:8" ht="15.6" x14ac:dyDescent="0.3">
      <c r="A456" s="300"/>
      <c r="B456" s="289" t="s">
        <v>529</v>
      </c>
      <c r="C456" s="302" t="s">
        <v>664</v>
      </c>
      <c r="D456" s="64"/>
      <c r="G456" s="8">
        <f>50/1.95583</f>
        <v>25.564594059810926</v>
      </c>
      <c r="H456" s="2" t="s">
        <v>573</v>
      </c>
    </row>
    <row r="457" spans="1:8" ht="15.6" x14ac:dyDescent="0.3">
      <c r="A457" s="300"/>
      <c r="B457" s="289" t="s">
        <v>530</v>
      </c>
      <c r="C457" s="302" t="s">
        <v>665</v>
      </c>
      <c r="D457" s="64"/>
      <c r="G457" s="8">
        <f>2/1.95583</f>
        <v>1.022583762392437</v>
      </c>
      <c r="H457" s="2" t="s">
        <v>574</v>
      </c>
    </row>
    <row r="458" spans="1:8" ht="19.8" customHeight="1" x14ac:dyDescent="0.3">
      <c r="A458" s="300" t="s">
        <v>383</v>
      </c>
      <c r="B458" s="439" t="s">
        <v>531</v>
      </c>
      <c r="C458" s="439"/>
      <c r="D458" s="439"/>
      <c r="G458" s="8"/>
    </row>
    <row r="459" spans="1:8" ht="20.399999999999999" customHeight="1" x14ac:dyDescent="0.3">
      <c r="A459" s="300"/>
      <c r="B459" s="289" t="s">
        <v>534</v>
      </c>
      <c r="C459" s="302" t="s">
        <v>669</v>
      </c>
      <c r="D459" s="300"/>
      <c r="G459" s="8">
        <f>1/1.95583</f>
        <v>0.51129188119621849</v>
      </c>
      <c r="H459" s="2" t="s">
        <v>574</v>
      </c>
    </row>
    <row r="460" spans="1:8" ht="20.399999999999999" customHeight="1" x14ac:dyDescent="0.3">
      <c r="A460" s="300"/>
      <c r="B460" s="289" t="s">
        <v>535</v>
      </c>
      <c r="C460" s="302" t="s">
        <v>666</v>
      </c>
      <c r="D460" s="300"/>
      <c r="G460" s="8">
        <f>5/1.95583</f>
        <v>2.5564594059810926</v>
      </c>
      <c r="H460" s="2" t="s">
        <v>573</v>
      </c>
    </row>
    <row r="461" spans="1:8" ht="20.399999999999999" customHeight="1" x14ac:dyDescent="0.3">
      <c r="A461" s="300"/>
      <c r="B461" s="289" t="s">
        <v>536</v>
      </c>
      <c r="C461" s="302" t="s">
        <v>667</v>
      </c>
      <c r="D461" s="300"/>
      <c r="G461" s="8">
        <f>10/1.95583</f>
        <v>5.1129188119621851</v>
      </c>
      <c r="H461" s="2" t="s">
        <v>573</v>
      </c>
    </row>
    <row r="462" spans="1:8" ht="20.399999999999999" customHeight="1" x14ac:dyDescent="0.3">
      <c r="A462" s="300"/>
      <c r="B462" s="289" t="s">
        <v>533</v>
      </c>
      <c r="C462" s="302" t="s">
        <v>668</v>
      </c>
      <c r="D462" s="300"/>
      <c r="G462" s="8">
        <f>0.5/1.95583</f>
        <v>0.25564594059810924</v>
      </c>
      <c r="H462" s="2" t="s">
        <v>574</v>
      </c>
    </row>
    <row r="463" spans="1:8" ht="30.6" customHeight="1" x14ac:dyDescent="0.3">
      <c r="A463" s="300" t="s">
        <v>537</v>
      </c>
      <c r="B463" s="208" t="s">
        <v>538</v>
      </c>
      <c r="C463" s="302" t="s">
        <v>671</v>
      </c>
      <c r="D463" s="300"/>
      <c r="G463" s="8">
        <f>0.1/1.95583</f>
        <v>5.1129188119621853E-2</v>
      </c>
      <c r="H463" s="2" t="s">
        <v>574</v>
      </c>
    </row>
    <row r="464" spans="1:8" ht="20.399999999999999" customHeight="1" x14ac:dyDescent="0.3">
      <c r="A464" s="300" t="s">
        <v>539</v>
      </c>
      <c r="B464" s="289" t="s">
        <v>545</v>
      </c>
      <c r="C464" s="302" t="s">
        <v>672</v>
      </c>
      <c r="D464" s="300"/>
      <c r="G464" s="8">
        <f>0.2/1.95583</f>
        <v>0.10225837623924371</v>
      </c>
      <c r="H464" s="2" t="s">
        <v>574</v>
      </c>
    </row>
    <row r="465" spans="1:8" ht="15.6" x14ac:dyDescent="0.3">
      <c r="A465" s="303" t="s">
        <v>540</v>
      </c>
      <c r="B465" s="289" t="s">
        <v>544</v>
      </c>
      <c r="C465" s="302" t="s">
        <v>669</v>
      </c>
      <c r="D465" s="64"/>
      <c r="G465" s="8">
        <f>1/1.95583</f>
        <v>0.51129188119621849</v>
      </c>
      <c r="H465" s="2" t="s">
        <v>574</v>
      </c>
    </row>
    <row r="466" spans="1:8" ht="15.6" x14ac:dyDescent="0.3">
      <c r="A466" s="303" t="s">
        <v>541</v>
      </c>
      <c r="B466" s="289" t="s">
        <v>528</v>
      </c>
      <c r="C466" s="302" t="s">
        <v>670</v>
      </c>
      <c r="D466" s="64"/>
      <c r="G466" s="8">
        <f>2/1.95583</f>
        <v>1.022583762392437</v>
      </c>
      <c r="H466" s="2" t="s">
        <v>573</v>
      </c>
    </row>
    <row r="467" spans="1:8" ht="15.6" x14ac:dyDescent="0.3">
      <c r="A467" s="303" t="s">
        <v>542</v>
      </c>
      <c r="B467" s="289" t="s">
        <v>546</v>
      </c>
      <c r="C467" s="302" t="s">
        <v>666</v>
      </c>
      <c r="D467" s="64"/>
      <c r="G467" s="8">
        <f>5/1.95583</f>
        <v>2.5564594059810926</v>
      </c>
      <c r="H467" s="2" t="s">
        <v>573</v>
      </c>
    </row>
    <row r="468" spans="1:8" ht="15.6" x14ac:dyDescent="0.3">
      <c r="A468" s="289" t="s">
        <v>543</v>
      </c>
      <c r="B468" s="289" t="s">
        <v>533</v>
      </c>
      <c r="C468" s="302" t="s">
        <v>671</v>
      </c>
      <c r="D468" s="64"/>
      <c r="G468" s="8">
        <f>0.1/1.95583</f>
        <v>5.1129188119621853E-2</v>
      </c>
      <c r="H468" s="2" t="s">
        <v>574</v>
      </c>
    </row>
    <row r="469" spans="1:8" ht="15.6" x14ac:dyDescent="0.3">
      <c r="A469" s="304"/>
    </row>
    <row r="470" spans="1:8" ht="15.6" x14ac:dyDescent="0.3">
      <c r="A470" s="305"/>
    </row>
    <row r="471" spans="1:8" x14ac:dyDescent="0.3">
      <c r="A471" s="306"/>
    </row>
  </sheetData>
  <mergeCells count="90">
    <mergeCell ref="B176:D176"/>
    <mergeCell ref="B184:D184"/>
    <mergeCell ref="G104:G108"/>
    <mergeCell ref="H104:H108"/>
    <mergeCell ref="H109:H114"/>
    <mergeCell ref="G109:G114"/>
    <mergeCell ref="A122:C122"/>
    <mergeCell ref="A129:C129"/>
    <mergeCell ref="A132:D132"/>
    <mergeCell ref="A104:A108"/>
    <mergeCell ref="C104:C108"/>
    <mergeCell ref="D104:D108"/>
    <mergeCell ref="A109:A114"/>
    <mergeCell ref="C109:C114"/>
    <mergeCell ref="D109:D114"/>
    <mergeCell ref="G187:G188"/>
    <mergeCell ref="B163:D163"/>
    <mergeCell ref="B190:D190"/>
    <mergeCell ref="B198:D198"/>
    <mergeCell ref="A167:A172"/>
    <mergeCell ref="D167:D172"/>
    <mergeCell ref="A174:D174"/>
    <mergeCell ref="A176:A178"/>
    <mergeCell ref="D191:D193"/>
    <mergeCell ref="A179:A181"/>
    <mergeCell ref="A182:A183"/>
    <mergeCell ref="B182:B183"/>
    <mergeCell ref="A194:A197"/>
    <mergeCell ref="D194:D197"/>
    <mergeCell ref="A187:A188"/>
    <mergeCell ref="B187:B188"/>
    <mergeCell ref="F29:F31"/>
    <mergeCell ref="F32:F37"/>
    <mergeCell ref="E194:E197"/>
    <mergeCell ref="E104:E108"/>
    <mergeCell ref="E109:E114"/>
    <mergeCell ref="F104:F108"/>
    <mergeCell ref="C187:C188"/>
    <mergeCell ref="A4:C4"/>
    <mergeCell ref="A10:C10"/>
    <mergeCell ref="A15:D15"/>
    <mergeCell ref="B17:D17"/>
    <mergeCell ref="B159:D159"/>
    <mergeCell ref="A59:D59"/>
    <mergeCell ref="A101:D101"/>
    <mergeCell ref="A102:A103"/>
    <mergeCell ref="B102:B103"/>
    <mergeCell ref="A58:D58"/>
    <mergeCell ref="A29:A31"/>
    <mergeCell ref="D29:D31"/>
    <mergeCell ref="A32:A37"/>
    <mergeCell ref="D32:D37"/>
    <mergeCell ref="A133:D133"/>
    <mergeCell ref="B337:B338"/>
    <mergeCell ref="A371:C371"/>
    <mergeCell ref="D348:D356"/>
    <mergeCell ref="D358:D361"/>
    <mergeCell ref="B216:D216"/>
    <mergeCell ref="B309:D309"/>
    <mergeCell ref="A294:A295"/>
    <mergeCell ref="B235:D235"/>
    <mergeCell ref="B240:D240"/>
    <mergeCell ref="B265:D266"/>
    <mergeCell ref="A267:D267"/>
    <mergeCell ref="A265:A266"/>
    <mergeCell ref="A256:D256"/>
    <mergeCell ref="D217:D219"/>
    <mergeCell ref="B222:D222"/>
    <mergeCell ref="B230:D230"/>
    <mergeCell ref="B317:D317"/>
    <mergeCell ref="E265:E266"/>
    <mergeCell ref="B274:D274"/>
    <mergeCell ref="B277:D277"/>
    <mergeCell ref="B288:D288"/>
    <mergeCell ref="B458:D458"/>
    <mergeCell ref="B398:D398"/>
    <mergeCell ref="A326:D326"/>
    <mergeCell ref="A327:D327"/>
    <mergeCell ref="A328:D328"/>
    <mergeCell ref="D336:D337"/>
    <mergeCell ref="A385:D385"/>
    <mergeCell ref="A396:D396"/>
    <mergeCell ref="D330:D335"/>
    <mergeCell ref="B330:C330"/>
    <mergeCell ref="D343:D344"/>
    <mergeCell ref="D339:D342"/>
    <mergeCell ref="B347:D347"/>
    <mergeCell ref="B357:D357"/>
    <mergeCell ref="A337:A338"/>
    <mergeCell ref="B453:D45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6983E-DD6B-41BA-A5BF-90631C769B04}">
  <dimension ref="A1:E475"/>
  <sheetViews>
    <sheetView tabSelected="1" topLeftCell="A460" workbookViewId="0">
      <selection activeCell="B359" sqref="B359:E359"/>
    </sheetView>
  </sheetViews>
  <sheetFormatPr defaultRowHeight="15.6" x14ac:dyDescent="0.3"/>
  <cols>
    <col min="1" max="1" width="8.88671875" style="342"/>
    <col min="2" max="2" width="67.44140625" style="342" customWidth="1"/>
    <col min="3" max="3" width="21.77734375" style="333" customWidth="1"/>
    <col min="4" max="4" width="22" style="342" customWidth="1"/>
    <col min="5" max="5" width="19.33203125" style="342" customWidth="1"/>
    <col min="6" max="16384" width="8.88671875" style="342"/>
  </cols>
  <sheetData>
    <row r="1" spans="1:5" ht="43.2" customHeight="1" x14ac:dyDescent="0.3">
      <c r="A1" s="600" t="s">
        <v>681</v>
      </c>
      <c r="B1" s="600"/>
      <c r="C1" s="600"/>
      <c r="D1" s="600"/>
      <c r="E1" s="600"/>
    </row>
    <row r="2" spans="1:5" ht="18.600000000000001" customHeight="1" x14ac:dyDescent="0.3">
      <c r="A2" s="388"/>
      <c r="B2" s="388"/>
      <c r="D2" s="388"/>
      <c r="E2" s="333"/>
    </row>
    <row r="3" spans="1:5" ht="19.2" customHeight="1" x14ac:dyDescent="0.3">
      <c r="A3" s="333"/>
      <c r="B3" s="334" t="s">
        <v>320</v>
      </c>
      <c r="D3" s="335"/>
      <c r="E3" s="333"/>
    </row>
    <row r="4" spans="1:5" x14ac:dyDescent="0.3">
      <c r="A4" s="333"/>
      <c r="B4" s="334" t="s">
        <v>321</v>
      </c>
      <c r="C4" s="334"/>
      <c r="D4" s="335"/>
      <c r="E4" s="333"/>
    </row>
    <row r="5" spans="1:5" ht="37.799999999999997" customHeight="1" x14ac:dyDescent="0.3">
      <c r="A5" s="575" t="s">
        <v>3</v>
      </c>
      <c r="B5" s="575"/>
      <c r="C5" s="427" t="s">
        <v>739</v>
      </c>
      <c r="D5" s="427" t="s">
        <v>740</v>
      </c>
      <c r="E5" s="333"/>
    </row>
    <row r="6" spans="1:5" ht="42" customHeight="1" x14ac:dyDescent="0.3">
      <c r="A6" s="431">
        <v>1</v>
      </c>
      <c r="B6" s="343" t="s">
        <v>673</v>
      </c>
      <c r="C6" s="650">
        <v>4.5</v>
      </c>
      <c r="D6" s="414">
        <v>2.300813465382983</v>
      </c>
      <c r="E6" s="333"/>
    </row>
    <row r="7" spans="1:5" ht="42" customHeight="1" x14ac:dyDescent="0.3">
      <c r="A7" s="431">
        <v>2</v>
      </c>
      <c r="B7" s="343" t="s">
        <v>549</v>
      </c>
      <c r="C7" s="650">
        <v>5.5</v>
      </c>
      <c r="D7" s="414">
        <v>2.8121053465792016</v>
      </c>
      <c r="E7" s="333"/>
    </row>
    <row r="8" spans="1:5" ht="42" customHeight="1" x14ac:dyDescent="0.3">
      <c r="A8" s="431">
        <v>3</v>
      </c>
      <c r="B8" s="343" t="s">
        <v>548</v>
      </c>
      <c r="C8" s="650">
        <v>6.5</v>
      </c>
      <c r="D8" s="414">
        <v>3.3233972277754202</v>
      </c>
      <c r="E8" s="333"/>
    </row>
    <row r="9" spans="1:5" ht="42" customHeight="1" x14ac:dyDescent="0.3">
      <c r="A9" s="431">
        <v>4</v>
      </c>
      <c r="B9" s="343" t="s">
        <v>4</v>
      </c>
      <c r="C9" s="650">
        <v>4.5</v>
      </c>
      <c r="D9" s="414">
        <v>2.300813465382983</v>
      </c>
      <c r="E9" s="333"/>
    </row>
    <row r="10" spans="1:5" ht="42" customHeight="1" x14ac:dyDescent="0.3">
      <c r="A10" s="431">
        <v>5</v>
      </c>
      <c r="B10" s="343" t="s">
        <v>5</v>
      </c>
      <c r="C10" s="650">
        <v>6.5</v>
      </c>
      <c r="D10" s="414">
        <v>3.3233972277754202</v>
      </c>
      <c r="E10" s="333"/>
    </row>
    <row r="11" spans="1:5" ht="42" customHeight="1" x14ac:dyDescent="0.3">
      <c r="A11" s="575" t="s">
        <v>6</v>
      </c>
      <c r="B11" s="575"/>
      <c r="C11" s="427" t="s">
        <v>739</v>
      </c>
      <c r="D11" s="427" t="s">
        <v>740</v>
      </c>
      <c r="E11" s="333"/>
    </row>
    <row r="12" spans="1:5" ht="42" customHeight="1" x14ac:dyDescent="0.3">
      <c r="A12" s="431" t="s">
        <v>231</v>
      </c>
      <c r="B12" s="343" t="s">
        <v>338</v>
      </c>
      <c r="C12" s="651">
        <v>2.15</v>
      </c>
      <c r="D12" s="414">
        <v>1.0992775445718697</v>
      </c>
      <c r="E12" s="333"/>
    </row>
    <row r="13" spans="1:5" ht="19.2" customHeight="1" x14ac:dyDescent="0.3">
      <c r="A13" s="336"/>
      <c r="B13" s="333"/>
      <c r="D13" s="335"/>
      <c r="E13" s="333"/>
    </row>
    <row r="14" spans="1:5" ht="26.4" customHeight="1" x14ac:dyDescent="0.3">
      <c r="A14" s="333"/>
      <c r="B14" s="305" t="s">
        <v>7</v>
      </c>
      <c r="D14" s="335"/>
      <c r="E14" s="333"/>
    </row>
    <row r="15" spans="1:5" ht="25.2" customHeight="1" x14ac:dyDescent="0.3">
      <c r="A15" s="333"/>
      <c r="B15" s="305" t="s">
        <v>8</v>
      </c>
      <c r="C15" s="305"/>
      <c r="D15" s="335"/>
      <c r="E15" s="333"/>
    </row>
    <row r="16" spans="1:5" ht="42" customHeight="1" x14ac:dyDescent="0.3">
      <c r="A16" s="575" t="s">
        <v>9</v>
      </c>
      <c r="B16" s="575"/>
      <c r="C16" s="575"/>
      <c r="D16" s="575"/>
      <c r="E16" s="575"/>
    </row>
    <row r="17" spans="1:5" ht="28.2" customHeight="1" x14ac:dyDescent="0.3">
      <c r="A17" s="392" t="s">
        <v>0</v>
      </c>
      <c r="B17" s="391" t="s">
        <v>1</v>
      </c>
      <c r="C17" s="427" t="s">
        <v>739</v>
      </c>
      <c r="D17" s="427" t="s">
        <v>740</v>
      </c>
      <c r="E17" s="427" t="s">
        <v>10</v>
      </c>
    </row>
    <row r="18" spans="1:5" ht="31.8" customHeight="1" x14ac:dyDescent="0.3">
      <c r="A18" s="391">
        <v>1</v>
      </c>
      <c r="B18" s="590" t="s">
        <v>759</v>
      </c>
      <c r="C18" s="590"/>
      <c r="D18" s="590"/>
      <c r="E18" s="590"/>
    </row>
    <row r="19" spans="1:5" ht="47.4" customHeight="1" x14ac:dyDescent="0.3">
      <c r="A19" s="391" t="s">
        <v>11</v>
      </c>
      <c r="B19" s="392" t="s">
        <v>12</v>
      </c>
      <c r="C19" s="652" t="s">
        <v>755</v>
      </c>
      <c r="D19" s="343" t="s">
        <v>575</v>
      </c>
      <c r="E19" s="343" t="s">
        <v>13</v>
      </c>
    </row>
    <row r="20" spans="1:5" ht="47.4" customHeight="1" x14ac:dyDescent="0.3">
      <c r="A20" s="391" t="s">
        <v>298</v>
      </c>
      <c r="B20" s="392" t="s">
        <v>12</v>
      </c>
      <c r="C20" s="653" t="s">
        <v>698</v>
      </c>
      <c r="D20" s="343" t="s">
        <v>576</v>
      </c>
      <c r="E20" s="343" t="s">
        <v>14</v>
      </c>
    </row>
    <row r="21" spans="1:5" ht="47.4" customHeight="1" x14ac:dyDescent="0.3">
      <c r="A21" s="337" t="s">
        <v>322</v>
      </c>
      <c r="B21" s="392" t="s">
        <v>15</v>
      </c>
      <c r="C21" s="652" t="s">
        <v>699</v>
      </c>
      <c r="D21" s="343" t="s">
        <v>577</v>
      </c>
      <c r="E21" s="343" t="s">
        <v>13</v>
      </c>
    </row>
    <row r="22" spans="1:5" ht="47.4" customHeight="1" x14ac:dyDescent="0.3">
      <c r="A22" s="337" t="s">
        <v>323</v>
      </c>
      <c r="B22" s="392" t="s">
        <v>15</v>
      </c>
      <c r="C22" s="653" t="s">
        <v>700</v>
      </c>
      <c r="D22" s="343" t="s">
        <v>578</v>
      </c>
      <c r="E22" s="343" t="s">
        <v>14</v>
      </c>
    </row>
    <row r="23" spans="1:5" ht="42" customHeight="1" x14ac:dyDescent="0.3">
      <c r="A23" s="337" t="s">
        <v>324</v>
      </c>
      <c r="B23" s="392" t="s">
        <v>16</v>
      </c>
      <c r="C23" s="653" t="s">
        <v>699</v>
      </c>
      <c r="D23" s="343" t="s">
        <v>577</v>
      </c>
      <c r="E23" s="343" t="s">
        <v>13</v>
      </c>
    </row>
    <row r="24" spans="1:5" ht="42" customHeight="1" x14ac:dyDescent="0.3">
      <c r="A24" s="337" t="s">
        <v>325</v>
      </c>
      <c r="B24" s="392" t="s">
        <v>16</v>
      </c>
      <c r="C24" s="653" t="s">
        <v>701</v>
      </c>
      <c r="D24" s="343" t="s">
        <v>578</v>
      </c>
      <c r="E24" s="343" t="s">
        <v>14</v>
      </c>
    </row>
    <row r="25" spans="1:5" ht="42" customHeight="1" x14ac:dyDescent="0.3">
      <c r="A25" s="337" t="s">
        <v>326</v>
      </c>
      <c r="B25" s="392" t="s">
        <v>17</v>
      </c>
      <c r="C25" s="653" t="s">
        <v>699</v>
      </c>
      <c r="D25" s="343" t="s">
        <v>577</v>
      </c>
      <c r="E25" s="343" t="s">
        <v>13</v>
      </c>
    </row>
    <row r="26" spans="1:5" ht="42" customHeight="1" x14ac:dyDescent="0.3">
      <c r="A26" s="337" t="s">
        <v>327</v>
      </c>
      <c r="B26" s="392" t="s">
        <v>17</v>
      </c>
      <c r="C26" s="653" t="s">
        <v>702</v>
      </c>
      <c r="D26" s="343" t="s">
        <v>578</v>
      </c>
      <c r="E26" s="343" t="s">
        <v>14</v>
      </c>
    </row>
    <row r="27" spans="1:5" ht="42" customHeight="1" x14ac:dyDescent="0.3">
      <c r="A27" s="391">
        <v>2</v>
      </c>
      <c r="B27" s="392" t="s">
        <v>18</v>
      </c>
      <c r="C27" s="654">
        <v>15</v>
      </c>
      <c r="D27" s="414">
        <v>7.6693782179432777</v>
      </c>
      <c r="E27" s="428" t="s">
        <v>81</v>
      </c>
    </row>
    <row r="28" spans="1:5" ht="42" customHeight="1" x14ac:dyDescent="0.3">
      <c r="A28" s="432">
        <v>3</v>
      </c>
      <c r="B28" s="433" t="s">
        <v>336</v>
      </c>
      <c r="C28" s="655" t="s">
        <v>757</v>
      </c>
      <c r="D28" s="434">
        <v>40.903350495697481</v>
      </c>
      <c r="E28" s="435" t="s">
        <v>31</v>
      </c>
    </row>
    <row r="29" spans="1:5" ht="42" customHeight="1" x14ac:dyDescent="0.3">
      <c r="A29" s="391">
        <v>4</v>
      </c>
      <c r="B29" s="392" t="s">
        <v>20</v>
      </c>
      <c r="C29" s="651">
        <v>100</v>
      </c>
      <c r="D29" s="414">
        <v>51.129188119621851</v>
      </c>
      <c r="E29" s="586" t="s">
        <v>31</v>
      </c>
    </row>
    <row r="30" spans="1:5" ht="42" customHeight="1" x14ac:dyDescent="0.3">
      <c r="A30" s="586"/>
      <c r="B30" s="390" t="s">
        <v>22</v>
      </c>
      <c r="C30" s="355">
        <v>100</v>
      </c>
      <c r="D30" s="414">
        <v>51.129188119621851</v>
      </c>
      <c r="E30" s="586"/>
    </row>
    <row r="31" spans="1:5" ht="42" customHeight="1" x14ac:dyDescent="0.3">
      <c r="A31" s="586"/>
      <c r="B31" s="390" t="s">
        <v>674</v>
      </c>
      <c r="C31" s="355">
        <v>50</v>
      </c>
      <c r="D31" s="338">
        <v>25.564594059810926</v>
      </c>
      <c r="E31" s="586"/>
    </row>
    <row r="32" spans="1:5" ht="42" customHeight="1" x14ac:dyDescent="0.3">
      <c r="A32" s="586"/>
      <c r="B32" s="390" t="s">
        <v>675</v>
      </c>
      <c r="C32" s="355">
        <v>150</v>
      </c>
      <c r="D32" s="338">
        <v>76.693782179432773</v>
      </c>
      <c r="E32" s="586"/>
    </row>
    <row r="33" spans="1:5" ht="42" customHeight="1" x14ac:dyDescent="0.3">
      <c r="A33" s="586">
        <v>5</v>
      </c>
      <c r="B33" s="590" t="s">
        <v>23</v>
      </c>
      <c r="C33" s="590"/>
      <c r="D33" s="590"/>
      <c r="E33" s="586" t="s">
        <v>24</v>
      </c>
    </row>
    <row r="34" spans="1:5" ht="42" customHeight="1" x14ac:dyDescent="0.3">
      <c r="A34" s="586"/>
      <c r="B34" s="339" t="s">
        <v>676</v>
      </c>
      <c r="C34" s="651">
        <v>100</v>
      </c>
      <c r="D34" s="340">
        <v>51.129188119621851</v>
      </c>
      <c r="E34" s="586"/>
    </row>
    <row r="35" spans="1:5" ht="42" customHeight="1" x14ac:dyDescent="0.3">
      <c r="A35" s="586"/>
      <c r="B35" s="339" t="s">
        <v>677</v>
      </c>
      <c r="C35" s="651">
        <v>150</v>
      </c>
      <c r="D35" s="340">
        <v>76.693782179432773</v>
      </c>
      <c r="E35" s="586"/>
    </row>
    <row r="36" spans="1:5" ht="42" customHeight="1" x14ac:dyDescent="0.3">
      <c r="A36" s="586"/>
      <c r="B36" s="392" t="s">
        <v>678</v>
      </c>
      <c r="C36" s="651">
        <v>200</v>
      </c>
      <c r="D36" s="340">
        <v>102.2583762392437</v>
      </c>
      <c r="E36" s="586"/>
    </row>
    <row r="37" spans="1:5" ht="42" customHeight="1" x14ac:dyDescent="0.3">
      <c r="A37" s="586"/>
      <c r="B37" s="392" t="s">
        <v>679</v>
      </c>
      <c r="C37" s="651">
        <v>400</v>
      </c>
      <c r="D37" s="340">
        <v>204.5167524784874</v>
      </c>
      <c r="E37" s="586"/>
    </row>
    <row r="38" spans="1:5" ht="42" customHeight="1" x14ac:dyDescent="0.3">
      <c r="A38" s="586"/>
      <c r="B38" s="392" t="s">
        <v>680</v>
      </c>
      <c r="C38" s="651">
        <v>600</v>
      </c>
      <c r="D38" s="340">
        <v>306.77512871773109</v>
      </c>
      <c r="E38" s="586"/>
    </row>
    <row r="39" spans="1:5" ht="42" customHeight="1" x14ac:dyDescent="0.3">
      <c r="A39" s="391">
        <v>6</v>
      </c>
      <c r="B39" s="392" t="s">
        <v>25</v>
      </c>
      <c r="C39" s="340" t="s">
        <v>26</v>
      </c>
      <c r="D39" s="340" t="s">
        <v>26</v>
      </c>
      <c r="E39" s="428" t="s">
        <v>24</v>
      </c>
    </row>
    <row r="40" spans="1:5" ht="75.599999999999994" customHeight="1" x14ac:dyDescent="0.3">
      <c r="A40" s="391">
        <v>7</v>
      </c>
      <c r="B40" s="392" t="s">
        <v>27</v>
      </c>
      <c r="C40" s="338" t="s">
        <v>28</v>
      </c>
      <c r="D40" s="338" t="s">
        <v>28</v>
      </c>
      <c r="E40" s="428" t="s">
        <v>24</v>
      </c>
    </row>
    <row r="41" spans="1:5" ht="162.6" customHeight="1" x14ac:dyDescent="0.3">
      <c r="A41" s="391">
        <v>8</v>
      </c>
      <c r="B41" s="392" t="s">
        <v>339</v>
      </c>
      <c r="C41" s="338" t="s">
        <v>329</v>
      </c>
      <c r="D41" s="338" t="s">
        <v>329</v>
      </c>
      <c r="E41" s="392" t="s">
        <v>29</v>
      </c>
    </row>
    <row r="42" spans="1:5" ht="53.4" customHeight="1" x14ac:dyDescent="0.3">
      <c r="A42" s="341">
        <v>9</v>
      </c>
      <c r="B42" s="392" t="s">
        <v>30</v>
      </c>
      <c r="C42" s="651">
        <v>50</v>
      </c>
      <c r="D42" s="414">
        <v>25.564594059810926</v>
      </c>
      <c r="E42" s="428" t="s">
        <v>31</v>
      </c>
    </row>
    <row r="43" spans="1:5" ht="42" customHeight="1" x14ac:dyDescent="0.3">
      <c r="A43" s="341">
        <v>10</v>
      </c>
      <c r="B43" s="392" t="s">
        <v>32</v>
      </c>
      <c r="C43" s="651">
        <v>100</v>
      </c>
      <c r="D43" s="414">
        <v>51.129188119621851</v>
      </c>
      <c r="E43" s="428" t="s">
        <v>31</v>
      </c>
    </row>
    <row r="44" spans="1:5" ht="42" customHeight="1" x14ac:dyDescent="0.3">
      <c r="A44" s="341">
        <v>11</v>
      </c>
      <c r="B44" s="392" t="s">
        <v>33</v>
      </c>
      <c r="C44" s="391" t="s">
        <v>34</v>
      </c>
      <c r="D44" s="353" t="s">
        <v>34</v>
      </c>
      <c r="E44" s="343" t="s">
        <v>19</v>
      </c>
    </row>
    <row r="45" spans="1:5" ht="42" customHeight="1" x14ac:dyDescent="0.3">
      <c r="A45" s="341">
        <v>12</v>
      </c>
      <c r="B45" s="392" t="s">
        <v>35</v>
      </c>
      <c r="C45" s="651">
        <v>50</v>
      </c>
      <c r="D45" s="414">
        <v>25.564594059810926</v>
      </c>
      <c r="E45" s="428" t="s">
        <v>31</v>
      </c>
    </row>
    <row r="46" spans="1:5" ht="42" customHeight="1" thickBot="1" x14ac:dyDescent="0.35">
      <c r="A46" s="341">
        <v>13</v>
      </c>
      <c r="B46" s="392" t="s">
        <v>36</v>
      </c>
      <c r="C46" s="656">
        <v>2.5</v>
      </c>
      <c r="D46" s="414">
        <v>1.2782297029905501</v>
      </c>
      <c r="E46" s="343" t="s">
        <v>19</v>
      </c>
    </row>
    <row r="47" spans="1:5" ht="42" customHeight="1" thickBot="1" x14ac:dyDescent="0.35">
      <c r="A47" s="341">
        <v>14</v>
      </c>
      <c r="B47" s="343" t="s">
        <v>37</v>
      </c>
      <c r="C47" s="657" t="s">
        <v>34</v>
      </c>
      <c r="D47" s="353" t="s">
        <v>34</v>
      </c>
      <c r="E47" s="343" t="s">
        <v>19</v>
      </c>
    </row>
    <row r="48" spans="1:5" ht="48.6" customHeight="1" x14ac:dyDescent="0.3">
      <c r="A48" s="341">
        <v>15</v>
      </c>
      <c r="B48" s="392" t="s">
        <v>38</v>
      </c>
      <c r="C48" s="658">
        <v>20</v>
      </c>
      <c r="D48" s="414">
        <v>10.22583762392437</v>
      </c>
      <c r="E48" s="428" t="s">
        <v>31</v>
      </c>
    </row>
    <row r="49" spans="1:5" ht="48.6" customHeight="1" x14ac:dyDescent="0.3">
      <c r="A49" s="341">
        <v>16</v>
      </c>
      <c r="B49" s="392" t="s">
        <v>39</v>
      </c>
      <c r="C49" s="659" t="s">
        <v>550</v>
      </c>
      <c r="D49" s="392" t="s">
        <v>590</v>
      </c>
      <c r="E49" s="428" t="s">
        <v>31</v>
      </c>
    </row>
    <row r="50" spans="1:5" ht="48.6" customHeight="1" x14ac:dyDescent="0.3">
      <c r="A50" s="341">
        <v>17</v>
      </c>
      <c r="B50" s="392" t="s">
        <v>39</v>
      </c>
      <c r="C50" s="659" t="s">
        <v>758</v>
      </c>
      <c r="D50" s="392" t="s">
        <v>592</v>
      </c>
      <c r="E50" s="428" t="s">
        <v>31</v>
      </c>
    </row>
    <row r="51" spans="1:5" ht="48.6" customHeight="1" thickBot="1" x14ac:dyDescent="0.35">
      <c r="A51" s="341">
        <v>18</v>
      </c>
      <c r="B51" s="392" t="s">
        <v>40</v>
      </c>
      <c r="C51" s="660" t="s">
        <v>34</v>
      </c>
      <c r="D51" s="414" t="s">
        <v>34</v>
      </c>
      <c r="E51" s="428" t="s">
        <v>21</v>
      </c>
    </row>
    <row r="52" spans="1:5" ht="42" customHeight="1" x14ac:dyDescent="0.3">
      <c r="A52" s="341">
        <v>19</v>
      </c>
      <c r="B52" s="392" t="s">
        <v>41</v>
      </c>
      <c r="C52" s="661" t="s">
        <v>175</v>
      </c>
      <c r="D52" s="414">
        <f>150/1.95583</f>
        <v>76.693782179432773</v>
      </c>
      <c r="E52" s="428" t="s">
        <v>42</v>
      </c>
    </row>
    <row r="53" spans="1:5" ht="42" customHeight="1" thickBot="1" x14ac:dyDescent="0.35">
      <c r="A53" s="341">
        <v>20</v>
      </c>
      <c r="B53" s="392" t="s">
        <v>43</v>
      </c>
      <c r="C53" s="657" t="s">
        <v>34</v>
      </c>
      <c r="D53" s="353" t="s">
        <v>34</v>
      </c>
      <c r="E53" s="343" t="s">
        <v>19</v>
      </c>
    </row>
    <row r="54" spans="1:5" ht="42" customHeight="1" x14ac:dyDescent="0.3">
      <c r="A54" s="341">
        <v>21</v>
      </c>
      <c r="B54" s="392" t="s">
        <v>44</v>
      </c>
      <c r="C54" s="658">
        <v>50</v>
      </c>
      <c r="D54" s="414">
        <v>25.564594059810926</v>
      </c>
      <c r="E54" s="343"/>
    </row>
    <row r="55" spans="1:5" ht="70.8" customHeight="1" x14ac:dyDescent="0.3">
      <c r="A55" s="341">
        <v>22</v>
      </c>
      <c r="B55" s="392" t="s">
        <v>330</v>
      </c>
      <c r="C55" s="659" t="s">
        <v>703</v>
      </c>
      <c r="D55" s="338" t="s">
        <v>593</v>
      </c>
      <c r="E55" s="343" t="s">
        <v>45</v>
      </c>
    </row>
    <row r="56" spans="1:5" x14ac:dyDescent="0.3">
      <c r="A56" s="662"/>
      <c r="B56" s="333"/>
      <c r="D56" s="335"/>
      <c r="E56" s="333"/>
    </row>
    <row r="57" spans="1:5" ht="21" customHeight="1" x14ac:dyDescent="0.3">
      <c r="A57" s="333"/>
      <c r="B57" s="304" t="s">
        <v>47</v>
      </c>
      <c r="C57" s="214"/>
      <c r="D57" s="335"/>
      <c r="E57" s="333"/>
    </row>
    <row r="58" spans="1:5" ht="21" customHeight="1" x14ac:dyDescent="0.3">
      <c r="A58" s="333"/>
      <c r="B58" s="304" t="s">
        <v>48</v>
      </c>
      <c r="C58" s="415"/>
      <c r="D58" s="335"/>
      <c r="E58" s="333"/>
    </row>
    <row r="59" spans="1:5" ht="34.799999999999997" customHeight="1" x14ac:dyDescent="0.3">
      <c r="A59" s="575" t="s">
        <v>49</v>
      </c>
      <c r="B59" s="575"/>
      <c r="C59" s="575"/>
      <c r="D59" s="575"/>
      <c r="E59" s="575"/>
    </row>
    <row r="60" spans="1:5" ht="24" customHeight="1" x14ac:dyDescent="0.3">
      <c r="A60" s="601" t="s">
        <v>50</v>
      </c>
      <c r="B60" s="602"/>
      <c r="C60" s="602"/>
      <c r="D60" s="602"/>
      <c r="E60" s="603"/>
    </row>
    <row r="61" spans="1:5" ht="31.2" x14ac:dyDescent="0.3">
      <c r="A61" s="392" t="s">
        <v>0</v>
      </c>
      <c r="B61" s="392" t="s">
        <v>1</v>
      </c>
      <c r="C61" s="427" t="s">
        <v>739</v>
      </c>
      <c r="D61" s="427" t="s">
        <v>740</v>
      </c>
      <c r="E61" s="392" t="s">
        <v>10</v>
      </c>
    </row>
    <row r="62" spans="1:5" x14ac:dyDescent="0.3">
      <c r="A62" s="391">
        <v>1</v>
      </c>
      <c r="B62" s="392" t="s">
        <v>51</v>
      </c>
      <c r="C62" s="355">
        <v>6</v>
      </c>
      <c r="D62" s="338">
        <v>3.0677512871773112</v>
      </c>
      <c r="E62" s="392" t="s">
        <v>52</v>
      </c>
    </row>
    <row r="63" spans="1:5" ht="31.2" x14ac:dyDescent="0.3">
      <c r="A63" s="391">
        <v>2</v>
      </c>
      <c r="B63" s="392" t="s">
        <v>53</v>
      </c>
      <c r="C63" s="355">
        <v>6</v>
      </c>
      <c r="D63" s="338">
        <v>3.0677512871773112</v>
      </c>
      <c r="E63" s="392" t="s">
        <v>19</v>
      </c>
    </row>
    <row r="64" spans="1:5" ht="31.2" x14ac:dyDescent="0.3">
      <c r="A64" s="391">
        <v>3</v>
      </c>
      <c r="B64" s="392" t="s">
        <v>54</v>
      </c>
      <c r="C64" s="355">
        <v>6</v>
      </c>
      <c r="D64" s="338">
        <v>2.5564594059810926</v>
      </c>
      <c r="E64" s="392" t="s">
        <v>19</v>
      </c>
    </row>
    <row r="65" spans="1:5" ht="31.2" x14ac:dyDescent="0.3">
      <c r="A65" s="391">
        <v>4</v>
      </c>
      <c r="B65" s="392" t="s">
        <v>55</v>
      </c>
      <c r="C65" s="355">
        <v>6</v>
      </c>
      <c r="D65" s="338">
        <v>2.5564594059810926</v>
      </c>
      <c r="E65" s="392" t="s">
        <v>19</v>
      </c>
    </row>
    <row r="66" spans="1:5" ht="31.2" x14ac:dyDescent="0.3">
      <c r="A66" s="391">
        <v>5</v>
      </c>
      <c r="B66" s="392" t="s">
        <v>56</v>
      </c>
      <c r="C66" s="355">
        <v>7</v>
      </c>
      <c r="D66" s="338">
        <v>3.5790431683735293</v>
      </c>
      <c r="E66" s="392" t="s">
        <v>19</v>
      </c>
    </row>
    <row r="67" spans="1:5" ht="31.2" x14ac:dyDescent="0.3">
      <c r="A67" s="391">
        <v>6</v>
      </c>
      <c r="B67" s="392" t="s">
        <v>57</v>
      </c>
      <c r="C67" s="355">
        <v>10</v>
      </c>
      <c r="D67" s="338">
        <v>5.1129188119621851</v>
      </c>
      <c r="E67" s="392" t="s">
        <v>19</v>
      </c>
    </row>
    <row r="68" spans="1:5" ht="31.2" x14ac:dyDescent="0.3">
      <c r="A68" s="391">
        <v>7</v>
      </c>
      <c r="B68" s="392" t="s">
        <v>58</v>
      </c>
      <c r="C68" s="355">
        <v>10</v>
      </c>
      <c r="D68" s="338">
        <v>5.1129188119621851</v>
      </c>
      <c r="E68" s="392" t="s">
        <v>19</v>
      </c>
    </row>
    <row r="69" spans="1:5" ht="31.2" x14ac:dyDescent="0.3">
      <c r="A69" s="391">
        <v>8</v>
      </c>
      <c r="B69" s="392" t="s">
        <v>59</v>
      </c>
      <c r="C69" s="355">
        <v>6</v>
      </c>
      <c r="D69" s="338">
        <v>2.5564594059810926</v>
      </c>
      <c r="E69" s="392" t="s">
        <v>19</v>
      </c>
    </row>
    <row r="70" spans="1:5" ht="31.2" x14ac:dyDescent="0.3">
      <c r="A70" s="391">
        <v>9</v>
      </c>
      <c r="B70" s="392" t="s">
        <v>60</v>
      </c>
      <c r="C70" s="355">
        <v>6</v>
      </c>
      <c r="D70" s="338">
        <v>2.5564594059810926</v>
      </c>
      <c r="E70" s="392" t="s">
        <v>19</v>
      </c>
    </row>
    <row r="71" spans="1:5" ht="31.2" x14ac:dyDescent="0.3">
      <c r="A71" s="391">
        <v>10</v>
      </c>
      <c r="B71" s="392" t="s">
        <v>61</v>
      </c>
      <c r="C71" s="355">
        <v>6</v>
      </c>
      <c r="D71" s="338">
        <v>3.0677512871773112</v>
      </c>
      <c r="E71" s="392" t="s">
        <v>19</v>
      </c>
    </row>
    <row r="72" spans="1:5" ht="31.2" x14ac:dyDescent="0.3">
      <c r="A72" s="391">
        <v>11</v>
      </c>
      <c r="B72" s="392" t="s">
        <v>62</v>
      </c>
      <c r="C72" s="355">
        <v>6</v>
      </c>
      <c r="D72" s="338">
        <v>2.5564594059810926</v>
      </c>
      <c r="E72" s="392" t="s">
        <v>19</v>
      </c>
    </row>
    <row r="73" spans="1:5" ht="31.2" x14ac:dyDescent="0.3">
      <c r="A73" s="391">
        <v>12</v>
      </c>
      <c r="B73" s="392" t="s">
        <v>63</v>
      </c>
      <c r="C73" s="355">
        <v>6</v>
      </c>
      <c r="D73" s="338">
        <v>2.5564594059810926</v>
      </c>
      <c r="E73" s="392" t="s">
        <v>19</v>
      </c>
    </row>
    <row r="74" spans="1:5" ht="31.2" x14ac:dyDescent="0.3">
      <c r="A74" s="391">
        <v>13</v>
      </c>
      <c r="B74" s="392" t="s">
        <v>64</v>
      </c>
      <c r="C74" s="355">
        <v>6</v>
      </c>
      <c r="D74" s="338">
        <v>2.5564594059810926</v>
      </c>
      <c r="E74" s="392" t="s">
        <v>19</v>
      </c>
    </row>
    <row r="75" spans="1:5" ht="31.2" x14ac:dyDescent="0.3">
      <c r="A75" s="391">
        <v>14</v>
      </c>
      <c r="B75" s="392" t="s">
        <v>65</v>
      </c>
      <c r="C75" s="355">
        <v>6</v>
      </c>
      <c r="D75" s="338">
        <v>3.0677512871773112</v>
      </c>
      <c r="E75" s="392" t="s">
        <v>19</v>
      </c>
    </row>
    <row r="76" spans="1:5" ht="31.2" x14ac:dyDescent="0.3">
      <c r="A76" s="391">
        <v>15</v>
      </c>
      <c r="B76" s="392" t="s">
        <v>66</v>
      </c>
      <c r="C76" s="355">
        <v>6</v>
      </c>
      <c r="D76" s="338">
        <v>3.0677512871773112</v>
      </c>
      <c r="E76" s="392" t="s">
        <v>19</v>
      </c>
    </row>
    <row r="77" spans="1:5" x14ac:dyDescent="0.3">
      <c r="A77" s="391">
        <v>16</v>
      </c>
      <c r="B77" s="392" t="s">
        <v>67</v>
      </c>
      <c r="C77" s="355">
        <v>8</v>
      </c>
      <c r="D77" s="338">
        <v>4.0903350495697479</v>
      </c>
      <c r="E77" s="392" t="s">
        <v>46</v>
      </c>
    </row>
    <row r="78" spans="1:5" ht="31.2" x14ac:dyDescent="0.3">
      <c r="A78" s="391">
        <v>17</v>
      </c>
      <c r="B78" s="392" t="s">
        <v>68</v>
      </c>
      <c r="C78" s="355">
        <v>6</v>
      </c>
      <c r="D78" s="338">
        <v>2.5564594059810926</v>
      </c>
      <c r="E78" s="392" t="s">
        <v>19</v>
      </c>
    </row>
    <row r="79" spans="1:5" ht="31.2" x14ac:dyDescent="0.3">
      <c r="A79" s="391">
        <v>18</v>
      </c>
      <c r="B79" s="392" t="s">
        <v>69</v>
      </c>
      <c r="C79" s="355">
        <v>5</v>
      </c>
      <c r="D79" s="338">
        <v>2.5564594059810926</v>
      </c>
      <c r="E79" s="392" t="s">
        <v>19</v>
      </c>
    </row>
    <row r="80" spans="1:5" ht="31.2" x14ac:dyDescent="0.3">
      <c r="A80" s="391">
        <v>19</v>
      </c>
      <c r="B80" s="392" t="s">
        <v>70</v>
      </c>
      <c r="C80" s="355">
        <v>5</v>
      </c>
      <c r="D80" s="338">
        <v>2.5564594059810926</v>
      </c>
      <c r="E80" s="392" t="s">
        <v>19</v>
      </c>
    </row>
    <row r="81" spans="1:5" ht="31.2" x14ac:dyDescent="0.3">
      <c r="A81" s="391">
        <v>20</v>
      </c>
      <c r="B81" s="392" t="s">
        <v>71</v>
      </c>
      <c r="C81" s="355">
        <v>5</v>
      </c>
      <c r="D81" s="338">
        <v>2.5564594059810926</v>
      </c>
      <c r="E81" s="392" t="s">
        <v>19</v>
      </c>
    </row>
    <row r="82" spans="1:5" ht="31.2" x14ac:dyDescent="0.3">
      <c r="A82" s="391">
        <v>21</v>
      </c>
      <c r="B82" s="392" t="s">
        <v>72</v>
      </c>
      <c r="C82" s="355">
        <v>5</v>
      </c>
      <c r="D82" s="338">
        <v>2.5564594059810926</v>
      </c>
      <c r="E82" s="392" t="s">
        <v>46</v>
      </c>
    </row>
    <row r="83" spans="1:5" ht="31.2" x14ac:dyDescent="0.3">
      <c r="A83" s="391">
        <v>22</v>
      </c>
      <c r="B83" s="392" t="s">
        <v>73</v>
      </c>
      <c r="C83" s="355">
        <v>7</v>
      </c>
      <c r="D83" s="338">
        <v>3.5790431683735293</v>
      </c>
      <c r="E83" s="392" t="s">
        <v>19</v>
      </c>
    </row>
    <row r="84" spans="1:5" ht="31.2" x14ac:dyDescent="0.3">
      <c r="A84" s="391">
        <v>23</v>
      </c>
      <c r="B84" s="392" t="s">
        <v>74</v>
      </c>
      <c r="C84" s="355">
        <v>5</v>
      </c>
      <c r="D84" s="338">
        <v>2.5564594059810926</v>
      </c>
      <c r="E84" s="392" t="s">
        <v>75</v>
      </c>
    </row>
    <row r="85" spans="1:5" ht="31.2" x14ac:dyDescent="0.3">
      <c r="A85" s="391">
        <v>24</v>
      </c>
      <c r="B85" s="392" t="s">
        <v>76</v>
      </c>
      <c r="C85" s="392" t="s">
        <v>77</v>
      </c>
      <c r="D85" s="344" t="s">
        <v>594</v>
      </c>
      <c r="E85" s="392" t="s">
        <v>19</v>
      </c>
    </row>
    <row r="86" spans="1:5" ht="31.2" x14ac:dyDescent="0.3">
      <c r="A86" s="391">
        <v>25</v>
      </c>
      <c r="B86" s="392" t="s">
        <v>78</v>
      </c>
      <c r="C86" s="392" t="s">
        <v>77</v>
      </c>
      <c r="D86" s="344" t="s">
        <v>594</v>
      </c>
      <c r="E86" s="392" t="s">
        <v>19</v>
      </c>
    </row>
    <row r="87" spans="1:5" ht="62.4" x14ac:dyDescent="0.3">
      <c r="A87" s="391">
        <v>26</v>
      </c>
      <c r="B87" s="392" t="s">
        <v>79</v>
      </c>
      <c r="C87" s="392" t="s">
        <v>80</v>
      </c>
      <c r="D87" s="338" t="s">
        <v>80</v>
      </c>
      <c r="E87" s="392" t="s">
        <v>81</v>
      </c>
    </row>
    <row r="88" spans="1:5" x14ac:dyDescent="0.3">
      <c r="A88" s="391">
        <v>27</v>
      </c>
      <c r="B88" s="392" t="s">
        <v>82</v>
      </c>
      <c r="C88" s="391" t="s">
        <v>34</v>
      </c>
      <c r="D88" s="353" t="s">
        <v>34</v>
      </c>
      <c r="E88" s="392" t="s">
        <v>52</v>
      </c>
    </row>
    <row r="89" spans="1:5" x14ac:dyDescent="0.3">
      <c r="A89" s="391">
        <v>28</v>
      </c>
      <c r="B89" s="392" t="s">
        <v>83</v>
      </c>
      <c r="C89" s="391" t="s">
        <v>34</v>
      </c>
      <c r="D89" s="353" t="s">
        <v>34</v>
      </c>
      <c r="E89" s="392" t="s">
        <v>84</v>
      </c>
    </row>
    <row r="90" spans="1:5" ht="46.8" x14ac:dyDescent="0.3">
      <c r="A90" s="391">
        <v>29</v>
      </c>
      <c r="B90" s="392" t="s">
        <v>85</v>
      </c>
      <c r="C90" s="391" t="s">
        <v>34</v>
      </c>
      <c r="D90" s="353" t="s">
        <v>34</v>
      </c>
      <c r="E90" s="392" t="s">
        <v>86</v>
      </c>
    </row>
    <row r="91" spans="1:5" ht="31.2" x14ac:dyDescent="0.3">
      <c r="A91" s="391">
        <v>30</v>
      </c>
      <c r="B91" s="392" t="s">
        <v>87</v>
      </c>
      <c r="C91" s="391" t="s">
        <v>34</v>
      </c>
      <c r="D91" s="353" t="s">
        <v>34</v>
      </c>
      <c r="E91" s="392" t="s">
        <v>75</v>
      </c>
    </row>
    <row r="92" spans="1:5" x14ac:dyDescent="0.3">
      <c r="A92" s="391">
        <v>31</v>
      </c>
      <c r="B92" s="392" t="s">
        <v>88</v>
      </c>
      <c r="C92" s="355">
        <v>5</v>
      </c>
      <c r="D92" s="338">
        <v>2.5564594059810926</v>
      </c>
      <c r="E92" s="392" t="s">
        <v>46</v>
      </c>
    </row>
    <row r="93" spans="1:5" ht="31.2" x14ac:dyDescent="0.3">
      <c r="A93" s="391">
        <v>32</v>
      </c>
      <c r="B93" s="392" t="s">
        <v>89</v>
      </c>
      <c r="C93" s="391" t="s">
        <v>34</v>
      </c>
      <c r="D93" s="353" t="s">
        <v>34</v>
      </c>
      <c r="E93" s="392" t="s">
        <v>81</v>
      </c>
    </row>
    <row r="94" spans="1:5" ht="31.2" x14ac:dyDescent="0.3">
      <c r="A94" s="391">
        <v>33</v>
      </c>
      <c r="B94" s="392" t="s">
        <v>90</v>
      </c>
      <c r="C94" s="391" t="s">
        <v>34</v>
      </c>
      <c r="D94" s="353" t="s">
        <v>34</v>
      </c>
      <c r="E94" s="392" t="s">
        <v>91</v>
      </c>
    </row>
    <row r="95" spans="1:5" ht="31.2" x14ac:dyDescent="0.3">
      <c r="A95" s="391">
        <v>34</v>
      </c>
      <c r="B95" s="392" t="s">
        <v>92</v>
      </c>
      <c r="C95" s="355">
        <v>20</v>
      </c>
      <c r="D95" s="338">
        <v>10.22583762392437</v>
      </c>
      <c r="E95" s="392" t="s">
        <v>93</v>
      </c>
    </row>
    <row r="96" spans="1:5" x14ac:dyDescent="0.3">
      <c r="A96" s="391">
        <v>35</v>
      </c>
      <c r="B96" s="392" t="s">
        <v>94</v>
      </c>
      <c r="C96" s="391" t="s">
        <v>34</v>
      </c>
      <c r="D96" s="353" t="s">
        <v>34</v>
      </c>
      <c r="E96" s="392" t="s">
        <v>52</v>
      </c>
    </row>
    <row r="97" spans="1:5" x14ac:dyDescent="0.3">
      <c r="A97" s="391">
        <v>36</v>
      </c>
      <c r="B97" s="392" t="s">
        <v>95</v>
      </c>
      <c r="C97" s="355">
        <v>8</v>
      </c>
      <c r="D97" s="338">
        <v>4.0903350495697479</v>
      </c>
      <c r="E97" s="392" t="s">
        <v>96</v>
      </c>
    </row>
    <row r="98" spans="1:5" ht="31.2" x14ac:dyDescent="0.3">
      <c r="A98" s="391">
        <v>37</v>
      </c>
      <c r="B98" s="392" t="s">
        <v>97</v>
      </c>
      <c r="C98" s="391" t="s">
        <v>34</v>
      </c>
      <c r="D98" s="353" t="s">
        <v>34</v>
      </c>
      <c r="E98" s="392" t="s">
        <v>98</v>
      </c>
    </row>
    <row r="99" spans="1:5" ht="31.2" x14ac:dyDescent="0.3">
      <c r="A99" s="391">
        <v>38</v>
      </c>
      <c r="B99" s="392" t="s">
        <v>99</v>
      </c>
      <c r="C99" s="355">
        <v>15</v>
      </c>
      <c r="D99" s="338">
        <v>7.6693782179432777</v>
      </c>
      <c r="E99" s="392" t="s">
        <v>19</v>
      </c>
    </row>
    <row r="100" spans="1:5" ht="16.2" thickBot="1" x14ac:dyDescent="0.35">
      <c r="A100" s="391">
        <v>39</v>
      </c>
      <c r="B100" s="392" t="s">
        <v>100</v>
      </c>
      <c r="C100" s="391" t="s">
        <v>101</v>
      </c>
      <c r="D100" s="353" t="s">
        <v>101</v>
      </c>
      <c r="E100" s="392" t="s">
        <v>102</v>
      </c>
    </row>
    <row r="101" spans="1:5" ht="39" customHeight="1" thickBot="1" x14ac:dyDescent="0.35">
      <c r="A101" s="345"/>
      <c r="B101" s="333"/>
      <c r="C101" s="389"/>
      <c r="D101" s="335"/>
      <c r="E101" s="333"/>
    </row>
    <row r="102" spans="1:5" ht="40.200000000000003" customHeight="1" thickBot="1" x14ac:dyDescent="0.35">
      <c r="A102" s="646" t="s">
        <v>103</v>
      </c>
      <c r="B102" s="647"/>
      <c r="C102" s="647"/>
      <c r="D102" s="647"/>
      <c r="E102" s="648"/>
    </row>
    <row r="103" spans="1:5" ht="39" customHeight="1" x14ac:dyDescent="0.3">
      <c r="A103" s="596" t="s">
        <v>0</v>
      </c>
      <c r="B103" s="582" t="s">
        <v>104</v>
      </c>
      <c r="C103" s="399" t="s">
        <v>741</v>
      </c>
      <c r="D103" s="649" t="s">
        <v>742</v>
      </c>
      <c r="E103" s="346" t="s">
        <v>742</v>
      </c>
    </row>
    <row r="104" spans="1:5" ht="31.2" x14ac:dyDescent="0.3">
      <c r="A104" s="597"/>
      <c r="B104" s="585"/>
      <c r="C104" s="409" t="s">
        <v>106</v>
      </c>
      <c r="D104" s="409" t="s">
        <v>106</v>
      </c>
      <c r="E104" s="410" t="s">
        <v>337</v>
      </c>
    </row>
    <row r="105" spans="1:5" x14ac:dyDescent="0.3">
      <c r="A105" s="598">
        <v>1</v>
      </c>
      <c r="B105" s="208" t="s">
        <v>107</v>
      </c>
      <c r="C105" s="663" t="s">
        <v>704</v>
      </c>
      <c r="D105" s="599">
        <v>25.564594059810926</v>
      </c>
      <c r="E105" s="599">
        <f>20/1.95583</f>
        <v>10.22583762392437</v>
      </c>
    </row>
    <row r="106" spans="1:5" x14ac:dyDescent="0.3">
      <c r="A106" s="598"/>
      <c r="B106" s="208" t="s">
        <v>108</v>
      </c>
      <c r="C106" s="664"/>
      <c r="D106" s="599"/>
      <c r="E106" s="599"/>
    </row>
    <row r="107" spans="1:5" x14ac:dyDescent="0.3">
      <c r="A107" s="598"/>
      <c r="B107" s="208" t="s">
        <v>109</v>
      </c>
      <c r="C107" s="664"/>
      <c r="D107" s="599"/>
      <c r="E107" s="599"/>
    </row>
    <row r="108" spans="1:5" x14ac:dyDescent="0.3">
      <c r="A108" s="598"/>
      <c r="B108" s="208" t="s">
        <v>110</v>
      </c>
      <c r="C108" s="664"/>
      <c r="D108" s="599"/>
      <c r="E108" s="599"/>
    </row>
    <row r="109" spans="1:5" x14ac:dyDescent="0.3">
      <c r="A109" s="598"/>
      <c r="B109" s="208" t="s">
        <v>111</v>
      </c>
      <c r="C109" s="665"/>
      <c r="D109" s="599"/>
      <c r="E109" s="599"/>
    </row>
    <row r="110" spans="1:5" ht="31.2" x14ac:dyDescent="0.3">
      <c r="A110" s="598">
        <v>2</v>
      </c>
      <c r="B110" s="208" t="s">
        <v>113</v>
      </c>
      <c r="C110" s="663" t="s">
        <v>112</v>
      </c>
      <c r="D110" s="599">
        <v>5.1129188119621851</v>
      </c>
      <c r="E110" s="588" t="s">
        <v>119</v>
      </c>
    </row>
    <row r="111" spans="1:5" x14ac:dyDescent="0.3">
      <c r="A111" s="598"/>
      <c r="B111" s="208" t="s">
        <v>114</v>
      </c>
      <c r="C111" s="664"/>
      <c r="D111" s="599"/>
      <c r="E111" s="588"/>
    </row>
    <row r="112" spans="1:5" x14ac:dyDescent="0.3">
      <c r="A112" s="598"/>
      <c r="B112" s="208" t="s">
        <v>115</v>
      </c>
      <c r="C112" s="664"/>
      <c r="D112" s="599"/>
      <c r="E112" s="588"/>
    </row>
    <row r="113" spans="1:5" x14ac:dyDescent="0.3">
      <c r="A113" s="598"/>
      <c r="B113" s="208" t="s">
        <v>116</v>
      </c>
      <c r="C113" s="664"/>
      <c r="D113" s="599"/>
      <c r="E113" s="588"/>
    </row>
    <row r="114" spans="1:5" x14ac:dyDescent="0.3">
      <c r="A114" s="598"/>
      <c r="B114" s="208" t="s">
        <v>117</v>
      </c>
      <c r="C114" s="664"/>
      <c r="D114" s="599"/>
      <c r="E114" s="588"/>
    </row>
    <row r="115" spans="1:5" x14ac:dyDescent="0.3">
      <c r="A115" s="598"/>
      <c r="B115" s="208" t="s">
        <v>118</v>
      </c>
      <c r="C115" s="665"/>
      <c r="D115" s="599"/>
      <c r="E115" s="588"/>
    </row>
    <row r="116" spans="1:5" ht="31.2" x14ac:dyDescent="0.3">
      <c r="A116" s="411">
        <v>3</v>
      </c>
      <c r="B116" s="208" t="s">
        <v>340</v>
      </c>
      <c r="C116" s="666" t="s">
        <v>112</v>
      </c>
      <c r="D116" s="412">
        <v>5.1129188119621851</v>
      </c>
      <c r="E116" s="395" t="s">
        <v>119</v>
      </c>
    </row>
    <row r="117" spans="1:5" x14ac:dyDescent="0.3">
      <c r="A117" s="411">
        <v>4</v>
      </c>
      <c r="B117" s="395" t="s">
        <v>120</v>
      </c>
      <c r="C117" s="666" t="s">
        <v>112</v>
      </c>
      <c r="D117" s="412">
        <v>5.1129188119621851</v>
      </c>
      <c r="E117" s="395" t="s">
        <v>119</v>
      </c>
    </row>
    <row r="118" spans="1:5" x14ac:dyDescent="0.3">
      <c r="A118" s="411">
        <v>5</v>
      </c>
      <c r="B118" s="395" t="s">
        <v>121</v>
      </c>
      <c r="C118" s="666" t="s">
        <v>112</v>
      </c>
      <c r="D118" s="412">
        <v>5.1129188119621851</v>
      </c>
      <c r="E118" s="395" t="s">
        <v>119</v>
      </c>
    </row>
    <row r="119" spans="1:5" ht="31.2" x14ac:dyDescent="0.3">
      <c r="A119" s="411">
        <v>6</v>
      </c>
      <c r="B119" s="395" t="s">
        <v>122</v>
      </c>
      <c r="C119" s="398" t="s">
        <v>743</v>
      </c>
      <c r="D119" s="398" t="s">
        <v>595</v>
      </c>
      <c r="E119" s="395" t="s">
        <v>119</v>
      </c>
    </row>
    <row r="120" spans="1:5" x14ac:dyDescent="0.3">
      <c r="A120" s="105" t="s">
        <v>123</v>
      </c>
      <c r="B120" s="333"/>
      <c r="D120" s="335"/>
      <c r="E120" s="333"/>
    </row>
    <row r="121" spans="1:5" ht="20.399999999999999" customHeight="1" x14ac:dyDescent="0.3">
      <c r="A121" s="333"/>
      <c r="B121" s="347" t="s">
        <v>124</v>
      </c>
      <c r="D121" s="335"/>
      <c r="E121" s="333"/>
    </row>
    <row r="122" spans="1:5" ht="20.399999999999999" customHeight="1" x14ac:dyDescent="0.3">
      <c r="A122" s="348" t="s">
        <v>125</v>
      </c>
      <c r="B122" s="333"/>
      <c r="C122" s="342"/>
      <c r="D122" s="335"/>
      <c r="E122" s="333"/>
    </row>
    <row r="123" spans="1:5" ht="37.799999999999997" customHeight="1" x14ac:dyDescent="0.3">
      <c r="A123" s="575" t="s">
        <v>126</v>
      </c>
      <c r="B123" s="575"/>
      <c r="C123" s="427" t="s">
        <v>739</v>
      </c>
      <c r="D123" s="427" t="s">
        <v>740</v>
      </c>
    </row>
    <row r="124" spans="1:5" x14ac:dyDescent="0.3">
      <c r="A124" s="408" t="s">
        <v>0</v>
      </c>
      <c r="B124" s="408" t="s">
        <v>1</v>
      </c>
      <c r="C124" s="667"/>
      <c r="D124" s="436"/>
      <c r="E124" s="333"/>
    </row>
    <row r="125" spans="1:5" x14ac:dyDescent="0.3">
      <c r="A125" s="391">
        <v>1</v>
      </c>
      <c r="B125" s="392" t="s">
        <v>127</v>
      </c>
      <c r="C125" s="651">
        <v>50</v>
      </c>
      <c r="D125" s="414">
        <v>25.564594059810901</v>
      </c>
      <c r="E125" s="333"/>
    </row>
    <row r="126" spans="1:5" x14ac:dyDescent="0.3">
      <c r="A126" s="391">
        <v>2</v>
      </c>
      <c r="B126" s="392" t="s">
        <v>128</v>
      </c>
      <c r="C126" s="651">
        <v>200</v>
      </c>
      <c r="D126" s="414">
        <v>102.2583762392437</v>
      </c>
      <c r="E126" s="333"/>
    </row>
    <row r="127" spans="1:5" x14ac:dyDescent="0.3">
      <c r="A127" s="391">
        <v>3</v>
      </c>
      <c r="B127" s="392" t="s">
        <v>129</v>
      </c>
      <c r="C127" s="651">
        <v>150</v>
      </c>
      <c r="D127" s="414">
        <v>76.693782179432773</v>
      </c>
      <c r="E127" s="333"/>
    </row>
    <row r="128" spans="1:5" x14ac:dyDescent="0.3">
      <c r="A128" s="349"/>
      <c r="B128" s="350"/>
      <c r="C128" s="350"/>
      <c r="D128" s="351"/>
      <c r="E128" s="333"/>
    </row>
    <row r="129" spans="1:5" s="645" customFormat="1" x14ac:dyDescent="0.3"/>
    <row r="130" spans="1:5" x14ac:dyDescent="0.3">
      <c r="A130" s="400"/>
      <c r="B130" s="644" t="s">
        <v>130</v>
      </c>
      <c r="C130" s="644"/>
      <c r="D130" s="644"/>
      <c r="E130" s="333"/>
    </row>
    <row r="131" spans="1:5" ht="36.6" customHeight="1" x14ac:dyDescent="0.3">
      <c r="A131" s="575" t="s">
        <v>131</v>
      </c>
      <c r="B131" s="575"/>
      <c r="C131" s="427" t="s">
        <v>739</v>
      </c>
      <c r="D131" s="427" t="s">
        <v>740</v>
      </c>
      <c r="E131" s="333"/>
    </row>
    <row r="132" spans="1:5" ht="16.2" thickBot="1" x14ac:dyDescent="0.35">
      <c r="A132" s="391">
        <v>1</v>
      </c>
      <c r="B132" s="392" t="s">
        <v>132</v>
      </c>
      <c r="C132" s="651">
        <v>10</v>
      </c>
      <c r="D132" s="412">
        <v>5.1129188119621851</v>
      </c>
      <c r="E132" s="333"/>
    </row>
    <row r="133" spans="1:5" ht="47.4" customHeight="1" thickBot="1" x14ac:dyDescent="0.35">
      <c r="A133" s="352"/>
      <c r="B133" s="333"/>
      <c r="C133" s="386"/>
      <c r="D133" s="335"/>
      <c r="E133" s="333"/>
    </row>
    <row r="134" spans="1:5" ht="25.2" customHeight="1" x14ac:dyDescent="0.3">
      <c r="A134" s="593" t="s">
        <v>133</v>
      </c>
      <c r="B134" s="594"/>
      <c r="C134" s="594"/>
      <c r="D134" s="594"/>
      <c r="E134" s="595"/>
    </row>
    <row r="135" spans="1:5" ht="38.4" customHeight="1" x14ac:dyDescent="0.3">
      <c r="A135" s="641" t="s">
        <v>134</v>
      </c>
      <c r="B135" s="642"/>
      <c r="C135" s="642"/>
      <c r="D135" s="642"/>
      <c r="E135" s="643"/>
    </row>
    <row r="136" spans="1:5" ht="31.2" x14ac:dyDescent="0.3">
      <c r="A136" s="392" t="s">
        <v>0</v>
      </c>
      <c r="B136" s="392" t="s">
        <v>1</v>
      </c>
      <c r="C136" s="427" t="s">
        <v>739</v>
      </c>
      <c r="D136" s="427" t="s">
        <v>740</v>
      </c>
      <c r="E136" s="427" t="s">
        <v>10</v>
      </c>
    </row>
    <row r="137" spans="1:5" ht="62.4" x14ac:dyDescent="0.3">
      <c r="A137" s="391">
        <v>1</v>
      </c>
      <c r="B137" s="392" t="s">
        <v>135</v>
      </c>
      <c r="C137" s="651">
        <v>3.6</v>
      </c>
      <c r="D137" s="414">
        <v>1.8406507723063867</v>
      </c>
      <c r="E137" s="428" t="s">
        <v>81</v>
      </c>
    </row>
    <row r="138" spans="1:5" ht="31.2" x14ac:dyDescent="0.3">
      <c r="A138" s="391">
        <v>2</v>
      </c>
      <c r="B138" s="392" t="s">
        <v>136</v>
      </c>
      <c r="C138" s="651">
        <v>20</v>
      </c>
      <c r="D138" s="414">
        <v>10.22583762392437</v>
      </c>
      <c r="E138" s="428" t="s">
        <v>81</v>
      </c>
    </row>
    <row r="139" spans="1:5" ht="31.2" x14ac:dyDescent="0.3">
      <c r="A139" s="391">
        <v>3</v>
      </c>
      <c r="B139" s="392" t="s">
        <v>137</v>
      </c>
      <c r="C139" s="428" t="s">
        <v>34</v>
      </c>
      <c r="D139" s="414" t="s">
        <v>34</v>
      </c>
      <c r="E139" s="428" t="s">
        <v>81</v>
      </c>
    </row>
    <row r="140" spans="1:5" ht="78" x14ac:dyDescent="0.3">
      <c r="A140" s="391">
        <v>4</v>
      </c>
      <c r="B140" s="392" t="s">
        <v>138</v>
      </c>
      <c r="C140" s="428" t="s">
        <v>705</v>
      </c>
      <c r="D140" s="428" t="s">
        <v>596</v>
      </c>
      <c r="E140" s="428" t="s">
        <v>139</v>
      </c>
    </row>
    <row r="141" spans="1:5" ht="46.8" x14ac:dyDescent="0.3">
      <c r="A141" s="391">
        <v>5</v>
      </c>
      <c r="B141" s="392" t="s">
        <v>140</v>
      </c>
      <c r="C141" s="651">
        <v>15</v>
      </c>
      <c r="D141" s="414">
        <v>7.6693782179432777</v>
      </c>
      <c r="E141" s="428" t="s">
        <v>31</v>
      </c>
    </row>
    <row r="142" spans="1:5" ht="31.2" x14ac:dyDescent="0.3">
      <c r="A142" s="391">
        <v>6</v>
      </c>
      <c r="B142" s="392" t="s">
        <v>141</v>
      </c>
      <c r="C142" s="651">
        <v>5</v>
      </c>
      <c r="D142" s="414">
        <v>2.5564594059810926</v>
      </c>
      <c r="E142" s="428" t="s">
        <v>81</v>
      </c>
    </row>
    <row r="143" spans="1:5" ht="31.2" x14ac:dyDescent="0.3">
      <c r="A143" s="391">
        <v>7</v>
      </c>
      <c r="B143" s="392" t="s">
        <v>142</v>
      </c>
      <c r="C143" s="651">
        <v>7</v>
      </c>
      <c r="D143" s="414">
        <v>3.5790431683735293</v>
      </c>
      <c r="E143" s="428" t="s">
        <v>31</v>
      </c>
    </row>
    <row r="144" spans="1:5" x14ac:dyDescent="0.3">
      <c r="A144" s="391">
        <v>8</v>
      </c>
      <c r="B144" s="392" t="s">
        <v>143</v>
      </c>
      <c r="C144" s="428" t="s">
        <v>34</v>
      </c>
      <c r="D144" s="414" t="s">
        <v>34</v>
      </c>
      <c r="E144" s="428" t="s">
        <v>144</v>
      </c>
    </row>
    <row r="145" spans="1:5" ht="31.2" x14ac:dyDescent="0.3">
      <c r="A145" s="391">
        <v>9</v>
      </c>
      <c r="B145" s="392" t="s">
        <v>145</v>
      </c>
      <c r="C145" s="651">
        <v>5</v>
      </c>
      <c r="D145" s="414">
        <v>2.5564594059810926</v>
      </c>
      <c r="E145" s="428" t="s">
        <v>81</v>
      </c>
    </row>
    <row r="146" spans="1:5" ht="31.2" x14ac:dyDescent="0.3">
      <c r="A146" s="391">
        <v>10</v>
      </c>
      <c r="B146" s="392" t="s">
        <v>146</v>
      </c>
      <c r="C146" s="428" t="s">
        <v>34</v>
      </c>
      <c r="D146" s="414" t="s">
        <v>34</v>
      </c>
      <c r="E146" s="428" t="s">
        <v>31</v>
      </c>
    </row>
    <row r="147" spans="1:5" ht="31.2" x14ac:dyDescent="0.3">
      <c r="A147" s="391">
        <v>11</v>
      </c>
      <c r="B147" s="392" t="s">
        <v>147</v>
      </c>
      <c r="C147" s="668">
        <v>10</v>
      </c>
      <c r="D147" s="353">
        <v>5.1129188119621851</v>
      </c>
      <c r="E147" s="428" t="s">
        <v>81</v>
      </c>
    </row>
    <row r="148" spans="1:5" ht="31.2" x14ac:dyDescent="0.3">
      <c r="A148" s="391">
        <v>12</v>
      </c>
      <c r="B148" s="392" t="s">
        <v>148</v>
      </c>
      <c r="C148" s="391" t="s">
        <v>706</v>
      </c>
      <c r="D148" s="353" t="s">
        <v>560</v>
      </c>
      <c r="E148" s="428" t="s">
        <v>31</v>
      </c>
    </row>
    <row r="149" spans="1:5" ht="46.8" x14ac:dyDescent="0.3">
      <c r="A149" s="391">
        <v>13</v>
      </c>
      <c r="B149" s="392" t="s">
        <v>149</v>
      </c>
      <c r="C149" s="668">
        <v>50</v>
      </c>
      <c r="D149" s="353">
        <v>25.564594059810926</v>
      </c>
      <c r="E149" s="428" t="s">
        <v>81</v>
      </c>
    </row>
    <row r="150" spans="1:5" ht="31.2" x14ac:dyDescent="0.3">
      <c r="A150" s="391">
        <v>14</v>
      </c>
      <c r="B150" s="392" t="s">
        <v>150</v>
      </c>
      <c r="C150" s="668">
        <v>7</v>
      </c>
      <c r="D150" s="353">
        <v>3.5790431683735293</v>
      </c>
      <c r="E150" s="428" t="s">
        <v>81</v>
      </c>
    </row>
    <row r="151" spans="1:5" ht="31.2" x14ac:dyDescent="0.3">
      <c r="A151" s="391">
        <v>15</v>
      </c>
      <c r="B151" s="392" t="s">
        <v>151</v>
      </c>
      <c r="C151" s="391" t="s">
        <v>34</v>
      </c>
      <c r="D151" s="414" t="s">
        <v>34</v>
      </c>
      <c r="E151" s="428" t="s">
        <v>139</v>
      </c>
    </row>
    <row r="152" spans="1:5" ht="31.2" x14ac:dyDescent="0.3">
      <c r="A152" s="391">
        <v>16</v>
      </c>
      <c r="B152" s="392" t="s">
        <v>152</v>
      </c>
      <c r="C152" s="668">
        <v>40</v>
      </c>
      <c r="D152" s="353">
        <v>20.45167524784874</v>
      </c>
      <c r="E152" s="428" t="s">
        <v>81</v>
      </c>
    </row>
    <row r="153" spans="1:5" ht="31.2" x14ac:dyDescent="0.3">
      <c r="A153" s="391">
        <v>17</v>
      </c>
      <c r="B153" s="392" t="s">
        <v>153</v>
      </c>
      <c r="C153" s="668">
        <v>80</v>
      </c>
      <c r="D153" s="353">
        <v>40.903350495697481</v>
      </c>
      <c r="E153" s="428" t="s">
        <v>81</v>
      </c>
    </row>
    <row r="154" spans="1:5" ht="46.8" x14ac:dyDescent="0.3">
      <c r="A154" s="391">
        <v>18</v>
      </c>
      <c r="B154" s="392" t="s">
        <v>154</v>
      </c>
      <c r="C154" s="668">
        <v>10</v>
      </c>
      <c r="D154" s="353">
        <v>5.1129188119621851</v>
      </c>
      <c r="E154" s="428" t="s">
        <v>81</v>
      </c>
    </row>
    <row r="155" spans="1:5" ht="31.2" x14ac:dyDescent="0.3">
      <c r="A155" s="391">
        <v>19</v>
      </c>
      <c r="B155" s="343" t="s">
        <v>155</v>
      </c>
      <c r="C155" s="668">
        <v>10</v>
      </c>
      <c r="D155" s="353">
        <v>5.1129188119621851</v>
      </c>
      <c r="E155" s="428" t="s">
        <v>81</v>
      </c>
    </row>
    <row r="156" spans="1:5" x14ac:dyDescent="0.3">
      <c r="A156" s="391">
        <v>20</v>
      </c>
      <c r="B156" s="343" t="s">
        <v>156</v>
      </c>
      <c r="C156" s="668">
        <v>10</v>
      </c>
      <c r="D156" s="353">
        <v>5.1129188119621851</v>
      </c>
      <c r="E156" s="428" t="s">
        <v>81</v>
      </c>
    </row>
    <row r="157" spans="1:5" x14ac:dyDescent="0.3">
      <c r="A157" s="391">
        <v>21</v>
      </c>
      <c r="B157" s="392" t="s">
        <v>157</v>
      </c>
      <c r="C157" s="669">
        <v>20</v>
      </c>
      <c r="D157" s="353">
        <v>10.22583762392437</v>
      </c>
      <c r="E157" s="428" t="s">
        <v>81</v>
      </c>
    </row>
    <row r="158" spans="1:5" ht="31.2" x14ac:dyDescent="0.3">
      <c r="A158" s="391">
        <v>22</v>
      </c>
      <c r="B158" s="392" t="s">
        <v>158</v>
      </c>
      <c r="C158" s="669">
        <v>10</v>
      </c>
      <c r="D158" s="353">
        <v>5.1129188119621851</v>
      </c>
      <c r="E158" s="391" t="s">
        <v>19</v>
      </c>
    </row>
    <row r="159" spans="1:5" ht="31.2" x14ac:dyDescent="0.3">
      <c r="A159" s="391">
        <v>23</v>
      </c>
      <c r="B159" s="392" t="s">
        <v>159</v>
      </c>
      <c r="C159" s="668">
        <v>15</v>
      </c>
      <c r="D159" s="353">
        <v>7.6693782179432777</v>
      </c>
      <c r="E159" s="391" t="s">
        <v>19</v>
      </c>
    </row>
    <row r="160" spans="1:5" ht="31.2" x14ac:dyDescent="0.3">
      <c r="A160" s="391">
        <v>24</v>
      </c>
      <c r="B160" s="392" t="s">
        <v>160</v>
      </c>
      <c r="C160" s="668">
        <v>2</v>
      </c>
      <c r="D160" s="353">
        <v>1.022583762392437</v>
      </c>
      <c r="E160" s="391" t="s">
        <v>19</v>
      </c>
    </row>
    <row r="161" spans="1:5" ht="44.4" customHeight="1" x14ac:dyDescent="0.3">
      <c r="A161" s="391">
        <v>25</v>
      </c>
      <c r="B161" s="391" t="s">
        <v>161</v>
      </c>
      <c r="C161" s="668"/>
      <c r="D161" s="391"/>
      <c r="E161" s="391"/>
    </row>
    <row r="162" spans="1:5" ht="31.2" x14ac:dyDescent="0.3">
      <c r="A162" s="437" t="s">
        <v>597</v>
      </c>
      <c r="B162" s="392" t="s">
        <v>341</v>
      </c>
      <c r="C162" s="668">
        <v>30</v>
      </c>
      <c r="D162" s="353">
        <v>15.338756435886555</v>
      </c>
      <c r="E162" s="392" t="s">
        <v>31</v>
      </c>
    </row>
    <row r="163" spans="1:5" ht="31.2" x14ac:dyDescent="0.3">
      <c r="A163" s="437" t="s">
        <v>598</v>
      </c>
      <c r="B163" s="392" t="s">
        <v>342</v>
      </c>
      <c r="C163" s="668">
        <v>50</v>
      </c>
      <c r="D163" s="353">
        <v>25.564594059810926</v>
      </c>
      <c r="E163" s="392" t="s">
        <v>31</v>
      </c>
    </row>
    <row r="164" spans="1:5" ht="25.2" customHeight="1" x14ac:dyDescent="0.3">
      <c r="A164" s="438" t="s">
        <v>599</v>
      </c>
      <c r="B164" s="392" t="s">
        <v>343</v>
      </c>
      <c r="C164" s="668">
        <v>200</v>
      </c>
      <c r="D164" s="353">
        <v>102.2583762392437</v>
      </c>
      <c r="E164" s="392" t="s">
        <v>31</v>
      </c>
    </row>
    <row r="165" spans="1:5" ht="45.6" customHeight="1" x14ac:dyDescent="0.3">
      <c r="A165" s="438">
        <v>26</v>
      </c>
      <c r="B165" s="391" t="s">
        <v>344</v>
      </c>
      <c r="C165" s="391"/>
      <c r="D165" s="391"/>
      <c r="E165" s="391"/>
    </row>
    <row r="166" spans="1:5" ht="46.8" x14ac:dyDescent="0.3">
      <c r="A166" s="390" t="s">
        <v>600</v>
      </c>
      <c r="B166" s="392" t="s">
        <v>345</v>
      </c>
      <c r="C166" s="668">
        <v>60</v>
      </c>
      <c r="D166" s="353">
        <v>30.677512871773111</v>
      </c>
      <c r="E166" s="392"/>
    </row>
    <row r="167" spans="1:5" ht="46.8" x14ac:dyDescent="0.3">
      <c r="A167" s="390" t="s">
        <v>600</v>
      </c>
      <c r="B167" s="392" t="s">
        <v>346</v>
      </c>
      <c r="C167" s="668">
        <v>150</v>
      </c>
      <c r="D167" s="353">
        <v>76.693782179432773</v>
      </c>
      <c r="E167" s="392"/>
    </row>
    <row r="168" spans="1:5" ht="31.2" x14ac:dyDescent="0.3">
      <c r="A168" s="438">
        <v>27</v>
      </c>
      <c r="B168" s="392" t="s">
        <v>347</v>
      </c>
      <c r="C168" s="669">
        <v>20</v>
      </c>
      <c r="D168" s="353">
        <v>10.22583762392437</v>
      </c>
      <c r="E168" s="392" t="s">
        <v>162</v>
      </c>
    </row>
    <row r="169" spans="1:5" ht="31.8" customHeight="1" x14ac:dyDescent="0.3">
      <c r="A169" s="592">
        <v>28</v>
      </c>
      <c r="B169" s="392" t="s">
        <v>163</v>
      </c>
      <c r="C169" s="669">
        <v>180</v>
      </c>
      <c r="D169" s="353">
        <v>92.032538615319325</v>
      </c>
      <c r="E169" s="589" t="s">
        <v>52</v>
      </c>
    </row>
    <row r="170" spans="1:5" ht="31.8" customHeight="1" x14ac:dyDescent="0.3">
      <c r="A170" s="592"/>
      <c r="B170" s="392" t="s">
        <v>164</v>
      </c>
      <c r="C170" s="669">
        <v>160</v>
      </c>
      <c r="D170" s="353">
        <v>81.806700991394962</v>
      </c>
      <c r="E170" s="589"/>
    </row>
    <row r="171" spans="1:5" ht="31.8" customHeight="1" x14ac:dyDescent="0.3">
      <c r="A171" s="592"/>
      <c r="B171" s="392" t="s">
        <v>165</v>
      </c>
      <c r="C171" s="669">
        <v>250</v>
      </c>
      <c r="D171" s="353">
        <v>127.82297029905462</v>
      </c>
      <c r="E171" s="589"/>
    </row>
    <row r="172" spans="1:5" ht="31.8" customHeight="1" x14ac:dyDescent="0.3">
      <c r="A172" s="592"/>
      <c r="B172" s="392" t="s">
        <v>166</v>
      </c>
      <c r="C172" s="669">
        <v>200</v>
      </c>
      <c r="D172" s="353">
        <v>102.2583762392437</v>
      </c>
      <c r="E172" s="589"/>
    </row>
    <row r="173" spans="1:5" ht="31.8" customHeight="1" x14ac:dyDescent="0.3">
      <c r="A173" s="592"/>
      <c r="B173" s="392" t="s">
        <v>167</v>
      </c>
      <c r="C173" s="669">
        <v>250</v>
      </c>
      <c r="D173" s="353">
        <v>127.82297029905462</v>
      </c>
      <c r="E173" s="589"/>
    </row>
    <row r="174" spans="1:5" ht="31.8" customHeight="1" x14ac:dyDescent="0.3">
      <c r="A174" s="592"/>
      <c r="B174" s="392" t="s">
        <v>168</v>
      </c>
      <c r="C174" s="669">
        <v>200</v>
      </c>
      <c r="D174" s="353">
        <v>102.2583762392437</v>
      </c>
      <c r="E174" s="589"/>
    </row>
    <row r="175" spans="1:5" ht="46.8" x14ac:dyDescent="0.3">
      <c r="A175" s="438">
        <v>29</v>
      </c>
      <c r="B175" s="392" t="s">
        <v>169</v>
      </c>
      <c r="C175" s="668">
        <v>300</v>
      </c>
      <c r="D175" s="353">
        <v>153.38756435886555</v>
      </c>
      <c r="E175" s="392" t="s">
        <v>170</v>
      </c>
    </row>
    <row r="176" spans="1:5" ht="24.6" customHeight="1" x14ac:dyDescent="0.3">
      <c r="A176" s="429"/>
      <c r="B176" s="350"/>
      <c r="C176" s="394"/>
      <c r="D176" s="430"/>
      <c r="E176" s="350"/>
    </row>
    <row r="177" spans="1:5" ht="36.6" customHeight="1" x14ac:dyDescent="0.3">
      <c r="A177" s="618" t="s">
        <v>171</v>
      </c>
      <c r="B177" s="619"/>
      <c r="C177" s="619"/>
      <c r="D177" s="619"/>
      <c r="E177" s="620"/>
    </row>
    <row r="178" spans="1:5" ht="31.2" x14ac:dyDescent="0.3">
      <c r="A178" s="392" t="s">
        <v>0</v>
      </c>
      <c r="B178" s="392" t="s">
        <v>1</v>
      </c>
      <c r="C178" s="427" t="s">
        <v>739</v>
      </c>
      <c r="D178" s="427" t="s">
        <v>740</v>
      </c>
      <c r="E178" s="392" t="s">
        <v>10</v>
      </c>
    </row>
    <row r="179" spans="1:5" ht="33" customHeight="1" x14ac:dyDescent="0.3">
      <c r="A179" s="586">
        <v>1</v>
      </c>
      <c r="B179" s="391" t="s">
        <v>172</v>
      </c>
      <c r="C179" s="391"/>
      <c r="D179" s="391"/>
      <c r="E179" s="391"/>
    </row>
    <row r="180" spans="1:5" x14ac:dyDescent="0.3">
      <c r="A180" s="586"/>
      <c r="B180" s="392" t="s">
        <v>173</v>
      </c>
      <c r="C180" s="668">
        <v>150</v>
      </c>
      <c r="D180" s="353">
        <v>76.693782179432773</v>
      </c>
      <c r="E180" s="392" t="s">
        <v>176</v>
      </c>
    </row>
    <row r="181" spans="1:5" x14ac:dyDescent="0.3">
      <c r="A181" s="586"/>
      <c r="B181" s="392" t="s">
        <v>174</v>
      </c>
      <c r="C181" s="668">
        <v>250</v>
      </c>
      <c r="D181" s="353">
        <f>250/1.95583</f>
        <v>127.82297029905462</v>
      </c>
      <c r="E181" s="392" t="s">
        <v>176</v>
      </c>
    </row>
    <row r="182" spans="1:5" ht="31.2" x14ac:dyDescent="0.3">
      <c r="A182" s="586">
        <v>2</v>
      </c>
      <c r="B182" s="392" t="s">
        <v>682</v>
      </c>
      <c r="C182" s="668"/>
      <c r="D182" s="353"/>
      <c r="E182" s="392"/>
    </row>
    <row r="183" spans="1:5" ht="109.2" x14ac:dyDescent="0.3">
      <c r="A183" s="586"/>
      <c r="B183" s="392" t="s">
        <v>173</v>
      </c>
      <c r="C183" s="668">
        <v>150</v>
      </c>
      <c r="D183" s="353">
        <v>76.693782179432773</v>
      </c>
      <c r="E183" s="392" t="s">
        <v>29</v>
      </c>
    </row>
    <row r="184" spans="1:5" ht="109.2" x14ac:dyDescent="0.3">
      <c r="A184" s="586"/>
      <c r="B184" s="392" t="s">
        <v>174</v>
      </c>
      <c r="C184" s="668">
        <v>250</v>
      </c>
      <c r="D184" s="353">
        <v>127.82297029905462</v>
      </c>
      <c r="E184" s="392" t="s">
        <v>29</v>
      </c>
    </row>
    <row r="185" spans="1:5" ht="78" x14ac:dyDescent="0.3">
      <c r="A185" s="586">
        <v>3</v>
      </c>
      <c r="B185" s="589" t="s">
        <v>178</v>
      </c>
      <c r="C185" s="392" t="s">
        <v>744</v>
      </c>
      <c r="D185" s="392" t="s">
        <v>601</v>
      </c>
      <c r="E185" s="428" t="s">
        <v>179</v>
      </c>
    </row>
    <row r="186" spans="1:5" ht="46.8" x14ac:dyDescent="0.3">
      <c r="A186" s="586"/>
      <c r="B186" s="589"/>
      <c r="C186" s="390" t="s">
        <v>745</v>
      </c>
      <c r="D186" s="390" t="s">
        <v>602</v>
      </c>
      <c r="E186" s="428" t="s">
        <v>348</v>
      </c>
    </row>
    <row r="187" spans="1:5" x14ac:dyDescent="0.3">
      <c r="A187" s="391">
        <v>4</v>
      </c>
      <c r="B187" s="390" t="s">
        <v>604</v>
      </c>
      <c r="C187" s="428"/>
      <c r="D187" s="390"/>
      <c r="E187" s="390"/>
    </row>
    <row r="188" spans="1:5" ht="46.8" x14ac:dyDescent="0.3">
      <c r="A188" s="391" t="s">
        <v>349</v>
      </c>
      <c r="B188" s="392" t="s">
        <v>353</v>
      </c>
      <c r="C188" s="428" t="s">
        <v>552</v>
      </c>
      <c r="D188" s="428" t="s">
        <v>603</v>
      </c>
      <c r="E188" s="391" t="s">
        <v>352</v>
      </c>
    </row>
    <row r="189" spans="1:5" ht="46.8" x14ac:dyDescent="0.3">
      <c r="A189" s="391" t="s">
        <v>425</v>
      </c>
      <c r="B189" s="392" t="s">
        <v>354</v>
      </c>
      <c r="C189" s="354" t="s">
        <v>553</v>
      </c>
      <c r="D189" s="354" t="s">
        <v>553</v>
      </c>
      <c r="E189" s="391" t="s">
        <v>352</v>
      </c>
    </row>
    <row r="190" spans="1:5" ht="46.8" x14ac:dyDescent="0.3">
      <c r="A190" s="586">
        <v>5</v>
      </c>
      <c r="B190" s="589" t="s">
        <v>180</v>
      </c>
      <c r="C190" s="639" t="s">
        <v>181</v>
      </c>
      <c r="D190" s="576" t="s">
        <v>181</v>
      </c>
      <c r="E190" s="428" t="s">
        <v>179</v>
      </c>
    </row>
    <row r="191" spans="1:5" ht="46.8" x14ac:dyDescent="0.3">
      <c r="A191" s="586"/>
      <c r="B191" s="589"/>
      <c r="C191" s="640"/>
      <c r="D191" s="576"/>
      <c r="E191" s="428" t="s">
        <v>348</v>
      </c>
    </row>
    <row r="192" spans="1:5" ht="46.8" x14ac:dyDescent="0.3">
      <c r="A192" s="391">
        <v>6</v>
      </c>
      <c r="B192" s="392" t="s">
        <v>182</v>
      </c>
      <c r="C192" s="428" t="s">
        <v>181</v>
      </c>
      <c r="D192" s="414" t="s">
        <v>181</v>
      </c>
      <c r="E192" s="428" t="s">
        <v>81</v>
      </c>
    </row>
    <row r="193" spans="1:5" ht="43.8" customHeight="1" x14ac:dyDescent="0.3">
      <c r="A193" s="391">
        <v>7</v>
      </c>
      <c r="B193" s="390" t="s">
        <v>183</v>
      </c>
      <c r="C193" s="354"/>
      <c r="D193" s="390"/>
      <c r="E193" s="390"/>
    </row>
    <row r="194" spans="1:5" x14ac:dyDescent="0.3">
      <c r="A194" s="391" t="s">
        <v>431</v>
      </c>
      <c r="B194" s="392" t="s">
        <v>355</v>
      </c>
      <c r="C194" s="354">
        <v>100</v>
      </c>
      <c r="D194" s="338">
        <v>51.129188119621851</v>
      </c>
      <c r="E194" s="591" t="s">
        <v>176</v>
      </c>
    </row>
    <row r="195" spans="1:5" x14ac:dyDescent="0.3">
      <c r="A195" s="391" t="s">
        <v>432</v>
      </c>
      <c r="B195" s="392" t="s">
        <v>356</v>
      </c>
      <c r="C195" s="354">
        <v>100</v>
      </c>
      <c r="D195" s="338">
        <v>51.129188119621851</v>
      </c>
      <c r="E195" s="591"/>
    </row>
    <row r="196" spans="1:5" x14ac:dyDescent="0.3">
      <c r="A196" s="391" t="s">
        <v>433</v>
      </c>
      <c r="B196" s="392" t="s">
        <v>357</v>
      </c>
      <c r="C196" s="354">
        <v>100</v>
      </c>
      <c r="D196" s="338">
        <v>51.129188119621851</v>
      </c>
      <c r="E196" s="591"/>
    </row>
    <row r="197" spans="1:5" ht="31.2" x14ac:dyDescent="0.3">
      <c r="A197" s="586">
        <v>8</v>
      </c>
      <c r="B197" s="392" t="s">
        <v>185</v>
      </c>
      <c r="C197" s="392"/>
      <c r="D197" s="338"/>
      <c r="E197" s="591"/>
    </row>
    <row r="198" spans="1:5" ht="31.2" x14ac:dyDescent="0.3">
      <c r="A198" s="586"/>
      <c r="B198" s="392" t="s">
        <v>607</v>
      </c>
      <c r="C198" s="338" t="s">
        <v>746</v>
      </c>
      <c r="D198" s="338" t="s">
        <v>608</v>
      </c>
      <c r="E198" s="591"/>
    </row>
    <row r="199" spans="1:5" x14ac:dyDescent="0.3">
      <c r="A199" s="586"/>
      <c r="B199" s="392" t="s">
        <v>606</v>
      </c>
      <c r="C199" s="354">
        <v>100</v>
      </c>
      <c r="D199" s="414">
        <v>51.129188119621851</v>
      </c>
      <c r="E199" s="591"/>
    </row>
    <row r="200" spans="1:5" x14ac:dyDescent="0.3">
      <c r="A200" s="586"/>
      <c r="B200" s="392" t="s">
        <v>605</v>
      </c>
      <c r="C200" s="354">
        <v>150</v>
      </c>
      <c r="D200" s="414">
        <v>76.693782179432773</v>
      </c>
      <c r="E200" s="591"/>
    </row>
    <row r="201" spans="1:5" ht="43.8" customHeight="1" x14ac:dyDescent="0.3">
      <c r="A201" s="391">
        <v>9</v>
      </c>
      <c r="B201" s="390" t="s">
        <v>186</v>
      </c>
      <c r="C201" s="354"/>
      <c r="D201" s="390"/>
      <c r="E201" s="390"/>
    </row>
    <row r="202" spans="1:5" x14ac:dyDescent="0.3">
      <c r="A202" s="391" t="s">
        <v>454</v>
      </c>
      <c r="B202" s="390" t="s">
        <v>554</v>
      </c>
      <c r="C202" s="354">
        <v>200</v>
      </c>
      <c r="D202" s="414">
        <v>102.2583762392437</v>
      </c>
      <c r="E202" s="428" t="s">
        <v>81</v>
      </c>
    </row>
    <row r="203" spans="1:5" x14ac:dyDescent="0.3">
      <c r="A203" s="391" t="s">
        <v>455</v>
      </c>
      <c r="B203" s="390" t="s">
        <v>555</v>
      </c>
      <c r="C203" s="354">
        <v>200</v>
      </c>
      <c r="D203" s="414">
        <v>102.2583762392437</v>
      </c>
      <c r="E203" s="428" t="s">
        <v>81</v>
      </c>
    </row>
    <row r="204" spans="1:5" ht="31.2" x14ac:dyDescent="0.3">
      <c r="A204" s="391">
        <v>10</v>
      </c>
      <c r="B204" s="392" t="s">
        <v>187</v>
      </c>
      <c r="C204" s="354">
        <v>100</v>
      </c>
      <c r="D204" s="414">
        <v>51.129188119621851</v>
      </c>
      <c r="E204" s="428" t="s">
        <v>21</v>
      </c>
    </row>
    <row r="205" spans="1:5" ht="31.2" x14ac:dyDescent="0.3">
      <c r="A205" s="391">
        <v>11</v>
      </c>
      <c r="B205" s="392" t="s">
        <v>188</v>
      </c>
      <c r="C205" s="354">
        <v>150</v>
      </c>
      <c r="D205" s="414">
        <v>76.693782179432773</v>
      </c>
      <c r="E205" s="428" t="s">
        <v>144</v>
      </c>
    </row>
    <row r="206" spans="1:5" ht="46.8" x14ac:dyDescent="0.3">
      <c r="A206" s="391">
        <v>12</v>
      </c>
      <c r="B206" s="392" t="s">
        <v>189</v>
      </c>
      <c r="C206" s="354">
        <v>150</v>
      </c>
      <c r="D206" s="414">
        <v>76.693782179432773</v>
      </c>
      <c r="E206" s="428" t="s">
        <v>144</v>
      </c>
    </row>
    <row r="207" spans="1:5" x14ac:dyDescent="0.3">
      <c r="A207" s="391">
        <v>13</v>
      </c>
      <c r="B207" s="392" t="s">
        <v>190</v>
      </c>
      <c r="C207" s="354">
        <v>200</v>
      </c>
      <c r="D207" s="414">
        <v>102.2583762392437</v>
      </c>
      <c r="E207" s="428" t="s">
        <v>191</v>
      </c>
    </row>
    <row r="208" spans="1:5" x14ac:dyDescent="0.3">
      <c r="A208" s="391">
        <v>14</v>
      </c>
      <c r="B208" s="392" t="s">
        <v>556</v>
      </c>
      <c r="C208" s="354">
        <v>100</v>
      </c>
      <c r="D208" s="414">
        <v>51.129188119621851</v>
      </c>
      <c r="E208" s="428" t="s">
        <v>31</v>
      </c>
    </row>
    <row r="209" spans="1:5" ht="31.2" x14ac:dyDescent="0.3">
      <c r="A209" s="391">
        <v>15</v>
      </c>
      <c r="B209" s="392" t="s">
        <v>192</v>
      </c>
      <c r="C209" s="354">
        <v>100</v>
      </c>
      <c r="D209" s="414">
        <v>51.129188119621851</v>
      </c>
      <c r="E209" s="428" t="s">
        <v>144</v>
      </c>
    </row>
    <row r="210" spans="1:5" ht="78" x14ac:dyDescent="0.3">
      <c r="A210" s="391">
        <v>16</v>
      </c>
      <c r="B210" s="392" t="s">
        <v>193</v>
      </c>
      <c r="C210" s="651">
        <v>250</v>
      </c>
      <c r="D210" s="414">
        <v>127.82297029905462</v>
      </c>
      <c r="E210" s="428" t="s">
        <v>31</v>
      </c>
    </row>
    <row r="211" spans="1:5" ht="31.2" x14ac:dyDescent="0.3">
      <c r="A211" s="391">
        <v>17</v>
      </c>
      <c r="B211" s="392" t="s">
        <v>194</v>
      </c>
      <c r="C211" s="354">
        <v>100</v>
      </c>
      <c r="D211" s="414">
        <v>51.129188119621851</v>
      </c>
      <c r="E211" s="428" t="s">
        <v>31</v>
      </c>
    </row>
    <row r="212" spans="1:5" ht="31.2" x14ac:dyDescent="0.3">
      <c r="A212" s="391">
        <v>18</v>
      </c>
      <c r="B212" s="392" t="s">
        <v>195</v>
      </c>
      <c r="C212" s="354">
        <v>100</v>
      </c>
      <c r="D212" s="414">
        <v>51.129188119621851</v>
      </c>
      <c r="E212" s="428" t="s">
        <v>31</v>
      </c>
    </row>
    <row r="213" spans="1:5" ht="46.8" x14ac:dyDescent="0.3">
      <c r="A213" s="391">
        <v>19</v>
      </c>
      <c r="B213" s="392" t="s">
        <v>197</v>
      </c>
      <c r="C213" s="651">
        <v>250</v>
      </c>
      <c r="D213" s="414">
        <v>127.82297029905462</v>
      </c>
      <c r="E213" s="428" t="s">
        <v>31</v>
      </c>
    </row>
    <row r="214" spans="1:5" x14ac:dyDescent="0.3">
      <c r="A214" s="391">
        <v>20</v>
      </c>
      <c r="B214" s="392" t="s">
        <v>198</v>
      </c>
      <c r="C214" s="354">
        <v>100</v>
      </c>
      <c r="D214" s="414">
        <v>51.129188119621851</v>
      </c>
      <c r="E214" s="428" t="s">
        <v>31</v>
      </c>
    </row>
    <row r="215" spans="1:5" x14ac:dyDescent="0.3">
      <c r="A215" s="391">
        <v>21</v>
      </c>
      <c r="B215" s="392" t="s">
        <v>196</v>
      </c>
      <c r="C215" s="354">
        <v>130</v>
      </c>
      <c r="D215" s="414">
        <v>66.46794455550841</v>
      </c>
      <c r="E215" s="428" t="s">
        <v>31</v>
      </c>
    </row>
    <row r="216" spans="1:5" ht="31.2" x14ac:dyDescent="0.3">
      <c r="A216" s="391">
        <v>22</v>
      </c>
      <c r="B216" s="392" t="s">
        <v>199</v>
      </c>
      <c r="C216" s="651">
        <v>50</v>
      </c>
      <c r="D216" s="414">
        <v>25.564594059810926</v>
      </c>
      <c r="E216" s="428" t="s">
        <v>144</v>
      </c>
    </row>
    <row r="217" spans="1:5" ht="31.2" x14ac:dyDescent="0.3">
      <c r="A217" s="391">
        <v>23</v>
      </c>
      <c r="B217" s="392" t="s">
        <v>200</v>
      </c>
      <c r="C217" s="651">
        <v>50</v>
      </c>
      <c r="D217" s="414">
        <v>25.564594059810926</v>
      </c>
      <c r="E217" s="428" t="s">
        <v>144</v>
      </c>
    </row>
    <row r="218" spans="1:5" ht="31.2" x14ac:dyDescent="0.3">
      <c r="A218" s="391">
        <v>24</v>
      </c>
      <c r="B218" s="392" t="s">
        <v>201</v>
      </c>
      <c r="C218" s="651">
        <v>10</v>
      </c>
      <c r="D218" s="414">
        <v>5.1129188119621851</v>
      </c>
      <c r="E218" s="428" t="s">
        <v>81</v>
      </c>
    </row>
    <row r="219" spans="1:5" ht="40.799999999999997" customHeight="1" x14ac:dyDescent="0.3">
      <c r="A219" s="391">
        <v>25</v>
      </c>
      <c r="B219" s="390" t="s">
        <v>202</v>
      </c>
      <c r="C219" s="390"/>
      <c r="D219" s="390"/>
      <c r="E219" s="390"/>
    </row>
    <row r="220" spans="1:5" x14ac:dyDescent="0.3">
      <c r="A220" s="391" t="s">
        <v>597</v>
      </c>
      <c r="B220" s="343" t="s">
        <v>362</v>
      </c>
      <c r="C220" s="651">
        <v>360</v>
      </c>
      <c r="D220" s="338">
        <v>184.06507723063865</v>
      </c>
      <c r="E220" s="591"/>
    </row>
    <row r="221" spans="1:5" x14ac:dyDescent="0.3">
      <c r="A221" s="391" t="s">
        <v>598</v>
      </c>
      <c r="B221" s="343" t="s">
        <v>363</v>
      </c>
      <c r="C221" s="651">
        <v>300</v>
      </c>
      <c r="D221" s="338">
        <v>153.38756435886555</v>
      </c>
      <c r="E221" s="591"/>
    </row>
    <row r="222" spans="1:5" x14ac:dyDescent="0.3">
      <c r="A222" s="391" t="s">
        <v>599</v>
      </c>
      <c r="B222" s="343" t="s">
        <v>364</v>
      </c>
      <c r="C222" s="651">
        <v>180</v>
      </c>
      <c r="D222" s="338">
        <v>92.032538615319325</v>
      </c>
      <c r="E222" s="591"/>
    </row>
    <row r="223" spans="1:5" ht="62.4" x14ac:dyDescent="0.3">
      <c r="A223" s="391">
        <v>26</v>
      </c>
      <c r="B223" s="392" t="s">
        <v>365</v>
      </c>
      <c r="C223" s="353" t="s">
        <v>366</v>
      </c>
      <c r="D223" s="353" t="s">
        <v>366</v>
      </c>
      <c r="E223" s="428" t="s">
        <v>81</v>
      </c>
    </row>
    <row r="224" spans="1:5" ht="31.2" x14ac:dyDescent="0.3">
      <c r="A224" s="391">
        <v>27</v>
      </c>
      <c r="B224" s="392" t="s">
        <v>203</v>
      </c>
      <c r="C224" s="353" t="s">
        <v>34</v>
      </c>
      <c r="D224" s="353" t="s">
        <v>34</v>
      </c>
      <c r="E224" s="428" t="s">
        <v>81</v>
      </c>
    </row>
    <row r="225" spans="1:5" ht="45.6" customHeight="1" x14ac:dyDescent="0.3">
      <c r="A225" s="391">
        <v>28</v>
      </c>
      <c r="B225" s="390" t="s">
        <v>204</v>
      </c>
      <c r="C225" s="428"/>
      <c r="D225" s="390"/>
      <c r="E225" s="390"/>
    </row>
    <row r="226" spans="1:5" ht="31.2" x14ac:dyDescent="0.3">
      <c r="A226" s="391" t="s">
        <v>620</v>
      </c>
      <c r="B226" s="392" t="s">
        <v>371</v>
      </c>
      <c r="C226" s="428" t="s">
        <v>205</v>
      </c>
      <c r="D226" s="414" t="s">
        <v>609</v>
      </c>
      <c r="E226" s="428" t="s">
        <v>31</v>
      </c>
    </row>
    <row r="227" spans="1:5" ht="31.2" x14ac:dyDescent="0.3">
      <c r="A227" s="391" t="s">
        <v>621</v>
      </c>
      <c r="B227" s="392" t="s">
        <v>372</v>
      </c>
      <c r="C227" s="428" t="s">
        <v>206</v>
      </c>
      <c r="D227" s="414" t="s">
        <v>610</v>
      </c>
      <c r="E227" s="428" t="s">
        <v>31</v>
      </c>
    </row>
    <row r="228" spans="1:5" ht="31.2" x14ac:dyDescent="0.3">
      <c r="A228" s="391" t="s">
        <v>622</v>
      </c>
      <c r="B228" s="392" t="s">
        <v>373</v>
      </c>
      <c r="C228" s="428" t="s">
        <v>207</v>
      </c>
      <c r="D228" s="414" t="s">
        <v>611</v>
      </c>
      <c r="E228" s="428" t="s">
        <v>31</v>
      </c>
    </row>
    <row r="229" spans="1:5" x14ac:dyDescent="0.3">
      <c r="A229" s="391" t="s">
        <v>623</v>
      </c>
      <c r="B229" s="392" t="s">
        <v>376</v>
      </c>
      <c r="C229" s="428" t="s">
        <v>707</v>
      </c>
      <c r="D229" s="414" t="s">
        <v>612</v>
      </c>
      <c r="E229" s="428" t="s">
        <v>31</v>
      </c>
    </row>
    <row r="230" spans="1:5" x14ac:dyDescent="0.3">
      <c r="A230" s="337" t="s">
        <v>624</v>
      </c>
      <c r="B230" s="392" t="s">
        <v>375</v>
      </c>
      <c r="C230" s="428" t="s">
        <v>708</v>
      </c>
      <c r="D230" s="414" t="s">
        <v>615</v>
      </c>
      <c r="E230" s="428" t="s">
        <v>31</v>
      </c>
    </row>
    <row r="231" spans="1:5" x14ac:dyDescent="0.3">
      <c r="A231" s="391" t="s">
        <v>625</v>
      </c>
      <c r="B231" s="392" t="s">
        <v>374</v>
      </c>
      <c r="C231" s="428" t="s">
        <v>709</v>
      </c>
      <c r="D231" s="414" t="s">
        <v>614</v>
      </c>
      <c r="E231" s="428" t="s">
        <v>31</v>
      </c>
    </row>
    <row r="232" spans="1:5" ht="31.2" x14ac:dyDescent="0.3">
      <c r="A232" s="391" t="s">
        <v>626</v>
      </c>
      <c r="B232" s="392" t="s">
        <v>377</v>
      </c>
      <c r="C232" s="428" t="s">
        <v>747</v>
      </c>
      <c r="D232" s="414" t="s">
        <v>613</v>
      </c>
      <c r="E232" s="428" t="s">
        <v>31</v>
      </c>
    </row>
    <row r="233" spans="1:5" ht="49.2" customHeight="1" x14ac:dyDescent="0.3">
      <c r="A233" s="391">
        <v>29</v>
      </c>
      <c r="B233" s="627" t="s">
        <v>208</v>
      </c>
      <c r="C233" s="628"/>
      <c r="D233" s="628"/>
      <c r="E233" s="629"/>
    </row>
    <row r="234" spans="1:5" x14ac:dyDescent="0.3">
      <c r="A234" s="391" t="s">
        <v>627</v>
      </c>
      <c r="B234" s="392" t="s">
        <v>370</v>
      </c>
      <c r="C234" s="428" t="s">
        <v>710</v>
      </c>
      <c r="D234" s="414" t="s">
        <v>617</v>
      </c>
      <c r="E234" s="428" t="s">
        <v>31</v>
      </c>
    </row>
    <row r="235" spans="1:5" ht="31.2" x14ac:dyDescent="0.3">
      <c r="A235" s="391" t="s">
        <v>628</v>
      </c>
      <c r="B235" s="392" t="s">
        <v>369</v>
      </c>
      <c r="C235" s="428" t="s">
        <v>711</v>
      </c>
      <c r="D235" s="414" t="s">
        <v>616</v>
      </c>
      <c r="E235" s="428" t="s">
        <v>31</v>
      </c>
    </row>
    <row r="236" spans="1:5" ht="31.2" x14ac:dyDescent="0.3">
      <c r="A236" s="391" t="s">
        <v>629</v>
      </c>
      <c r="B236" s="392" t="s">
        <v>368</v>
      </c>
      <c r="C236" s="428" t="s">
        <v>712</v>
      </c>
      <c r="D236" s="414" t="s">
        <v>618</v>
      </c>
      <c r="E236" s="428" t="s">
        <v>31</v>
      </c>
    </row>
    <row r="237" spans="1:5" ht="31.2" x14ac:dyDescent="0.3">
      <c r="A237" s="391">
        <v>30</v>
      </c>
      <c r="B237" s="392" t="s">
        <v>367</v>
      </c>
      <c r="C237" s="651">
        <v>100</v>
      </c>
      <c r="D237" s="414">
        <f>100/1.95583</f>
        <v>51.129188119621851</v>
      </c>
      <c r="E237" s="428" t="s">
        <v>81</v>
      </c>
    </row>
    <row r="238" spans="1:5" ht="44.4" customHeight="1" x14ac:dyDescent="0.3">
      <c r="A238" s="391">
        <v>31</v>
      </c>
      <c r="B238" s="627" t="s">
        <v>209</v>
      </c>
      <c r="C238" s="628"/>
      <c r="D238" s="628"/>
      <c r="E238" s="629"/>
    </row>
    <row r="239" spans="1:5" x14ac:dyDescent="0.3">
      <c r="A239" s="391" t="s">
        <v>630</v>
      </c>
      <c r="B239" s="392" t="s">
        <v>210</v>
      </c>
      <c r="C239" s="651">
        <v>100</v>
      </c>
      <c r="D239" s="414">
        <v>51.129188119621851</v>
      </c>
      <c r="E239" s="428" t="s">
        <v>144</v>
      </c>
    </row>
    <row r="240" spans="1:5" ht="31.2" x14ac:dyDescent="0.3">
      <c r="A240" s="391" t="s">
        <v>631</v>
      </c>
      <c r="B240" s="392" t="s">
        <v>211</v>
      </c>
      <c r="C240" s="651">
        <v>200</v>
      </c>
      <c r="D240" s="414">
        <v>102.2583762392437</v>
      </c>
      <c r="E240" s="428" t="s">
        <v>144</v>
      </c>
    </row>
    <row r="241" spans="1:5" ht="46.8" x14ac:dyDescent="0.3">
      <c r="A241" s="391" t="s">
        <v>632</v>
      </c>
      <c r="B241" s="392" t="s">
        <v>212</v>
      </c>
      <c r="C241" s="651">
        <v>250</v>
      </c>
      <c r="D241" s="414">
        <v>127.82297029905462</v>
      </c>
      <c r="E241" s="428" t="s">
        <v>144</v>
      </c>
    </row>
    <row r="242" spans="1:5" ht="46.8" x14ac:dyDescent="0.3">
      <c r="A242" s="391" t="s">
        <v>633</v>
      </c>
      <c r="B242" s="392" t="s">
        <v>213</v>
      </c>
      <c r="C242" s="651">
        <v>350</v>
      </c>
      <c r="D242" s="414">
        <v>178.95215841867648</v>
      </c>
      <c r="E242" s="428" t="s">
        <v>144</v>
      </c>
    </row>
    <row r="243" spans="1:5" ht="31.8" customHeight="1" x14ac:dyDescent="0.3">
      <c r="A243" s="391">
        <v>32</v>
      </c>
      <c r="B243" s="627" t="s">
        <v>214</v>
      </c>
      <c r="C243" s="628"/>
      <c r="D243" s="628"/>
      <c r="E243" s="629"/>
    </row>
    <row r="244" spans="1:5" x14ac:dyDescent="0.3">
      <c r="A244" s="391" t="s">
        <v>634</v>
      </c>
      <c r="B244" s="392" t="s">
        <v>215</v>
      </c>
      <c r="C244" s="651">
        <v>1000</v>
      </c>
      <c r="D244" s="414">
        <v>511.29188119621847</v>
      </c>
      <c r="E244" s="428" t="s">
        <v>144</v>
      </c>
    </row>
    <row r="245" spans="1:5" ht="31.2" x14ac:dyDescent="0.3">
      <c r="A245" s="391" t="s">
        <v>635</v>
      </c>
      <c r="B245" s="392" t="s">
        <v>216</v>
      </c>
      <c r="C245" s="651">
        <v>1150</v>
      </c>
      <c r="D245" s="414">
        <v>587.98566337565126</v>
      </c>
      <c r="E245" s="428" t="s">
        <v>144</v>
      </c>
    </row>
    <row r="246" spans="1:5" x14ac:dyDescent="0.3">
      <c r="A246" s="391" t="s">
        <v>636</v>
      </c>
      <c r="B246" s="392" t="s">
        <v>217</v>
      </c>
      <c r="C246" s="651">
        <v>1250</v>
      </c>
      <c r="D246" s="414">
        <v>639.11485149527311</v>
      </c>
      <c r="E246" s="428" t="s">
        <v>144</v>
      </c>
    </row>
    <row r="247" spans="1:5" ht="31.2" x14ac:dyDescent="0.3">
      <c r="A247" s="391" t="s">
        <v>637</v>
      </c>
      <c r="B247" s="392" t="s">
        <v>218</v>
      </c>
      <c r="C247" s="651">
        <v>1450</v>
      </c>
      <c r="D247" s="414">
        <v>741.37322773451683</v>
      </c>
      <c r="E247" s="428" t="s">
        <v>144</v>
      </c>
    </row>
    <row r="248" spans="1:5" x14ac:dyDescent="0.3">
      <c r="A248" s="391" t="s">
        <v>638</v>
      </c>
      <c r="B248" s="392" t="s">
        <v>219</v>
      </c>
      <c r="C248" s="651">
        <v>50</v>
      </c>
      <c r="D248" s="414">
        <v>25.564594059810926</v>
      </c>
      <c r="E248" s="428" t="s">
        <v>144</v>
      </c>
    </row>
    <row r="249" spans="1:5" x14ac:dyDescent="0.3">
      <c r="A249" s="391" t="s">
        <v>639</v>
      </c>
      <c r="B249" s="392" t="s">
        <v>220</v>
      </c>
      <c r="C249" s="651">
        <v>100</v>
      </c>
      <c r="D249" s="414">
        <v>51.129188119621851</v>
      </c>
      <c r="E249" s="428" t="s">
        <v>144</v>
      </c>
    </row>
    <row r="250" spans="1:5" x14ac:dyDescent="0.3">
      <c r="A250" s="391" t="s">
        <v>640</v>
      </c>
      <c r="B250" s="392" t="s">
        <v>221</v>
      </c>
      <c r="C250" s="651">
        <v>280</v>
      </c>
      <c r="D250" s="414">
        <v>143.16172673494117</v>
      </c>
      <c r="E250" s="428" t="s">
        <v>144</v>
      </c>
    </row>
    <row r="251" spans="1:5" ht="31.2" x14ac:dyDescent="0.3">
      <c r="A251" s="391" t="s">
        <v>641</v>
      </c>
      <c r="B251" s="392" t="s">
        <v>222</v>
      </c>
      <c r="C251" s="651">
        <v>280</v>
      </c>
      <c r="D251" s="414">
        <v>143.16172673494117</v>
      </c>
      <c r="E251" s="428" t="s">
        <v>144</v>
      </c>
    </row>
    <row r="252" spans="1:5" ht="31.2" x14ac:dyDescent="0.3">
      <c r="A252" s="391" t="s">
        <v>642</v>
      </c>
      <c r="B252" s="392" t="s">
        <v>223</v>
      </c>
      <c r="C252" s="651">
        <v>560</v>
      </c>
      <c r="D252" s="414">
        <v>286.32345346988234</v>
      </c>
      <c r="E252" s="428" t="s">
        <v>144</v>
      </c>
    </row>
    <row r="253" spans="1:5" ht="31.2" x14ac:dyDescent="0.3">
      <c r="A253" s="391" t="s">
        <v>643</v>
      </c>
      <c r="B253" s="392" t="s">
        <v>224</v>
      </c>
      <c r="C253" s="651">
        <v>840</v>
      </c>
      <c r="D253" s="414">
        <v>429.48518020482356</v>
      </c>
      <c r="E253" s="428" t="s">
        <v>144</v>
      </c>
    </row>
    <row r="254" spans="1:5" x14ac:dyDescent="0.3">
      <c r="A254" s="391" t="s">
        <v>644</v>
      </c>
      <c r="B254" s="392" t="s">
        <v>225</v>
      </c>
      <c r="C254" s="651">
        <v>250</v>
      </c>
      <c r="D254" s="414">
        <v>127.82297029905462</v>
      </c>
      <c r="E254" s="428" t="s">
        <v>144</v>
      </c>
    </row>
    <row r="255" spans="1:5" ht="31.2" x14ac:dyDescent="0.3">
      <c r="A255" s="391">
        <v>33</v>
      </c>
      <c r="B255" s="392" t="s">
        <v>226</v>
      </c>
      <c r="C255" s="651">
        <v>10</v>
      </c>
      <c r="D255" s="414">
        <v>5.1129188119621851</v>
      </c>
      <c r="E255" s="428" t="s">
        <v>21</v>
      </c>
    </row>
    <row r="256" spans="1:5" ht="31.2" x14ac:dyDescent="0.3">
      <c r="A256" s="391">
        <v>34</v>
      </c>
      <c r="B256" s="392" t="s">
        <v>227</v>
      </c>
      <c r="C256" s="651">
        <v>10</v>
      </c>
      <c r="D256" s="414">
        <v>5.1129188119621851</v>
      </c>
      <c r="E256" s="428" t="s">
        <v>21</v>
      </c>
    </row>
    <row r="257" spans="1:5" ht="31.2" x14ac:dyDescent="0.3">
      <c r="A257" s="391">
        <v>35</v>
      </c>
      <c r="B257" s="392" t="s">
        <v>228</v>
      </c>
      <c r="C257" s="651">
        <v>10</v>
      </c>
      <c r="D257" s="414">
        <v>5.1129188119621851</v>
      </c>
      <c r="E257" s="428" t="s">
        <v>21</v>
      </c>
    </row>
    <row r="258" spans="1:5" ht="31.2" x14ac:dyDescent="0.3">
      <c r="A258" s="391">
        <v>36</v>
      </c>
      <c r="B258" s="392" t="s">
        <v>229</v>
      </c>
      <c r="C258" s="414" t="s">
        <v>756</v>
      </c>
      <c r="D258" s="414" t="s">
        <v>619</v>
      </c>
      <c r="E258" s="428" t="s">
        <v>21</v>
      </c>
    </row>
    <row r="259" spans="1:5" ht="26.4" customHeight="1" x14ac:dyDescent="0.3">
      <c r="A259" s="391"/>
      <c r="B259" s="392"/>
      <c r="C259" s="415"/>
      <c r="D259" s="414"/>
      <c r="E259" s="428"/>
    </row>
    <row r="260" spans="1:5" ht="39.6" customHeight="1" x14ac:dyDescent="0.3">
      <c r="A260" s="630" t="s">
        <v>230</v>
      </c>
      <c r="B260" s="625"/>
      <c r="C260" s="625"/>
      <c r="D260" s="625"/>
      <c r="E260" s="631"/>
    </row>
    <row r="261" spans="1:5" ht="31.2" x14ac:dyDescent="0.3">
      <c r="A261" s="398" t="s">
        <v>0</v>
      </c>
      <c r="B261" s="398" t="s">
        <v>104</v>
      </c>
      <c r="C261" s="427" t="s">
        <v>739</v>
      </c>
      <c r="D261" s="427" t="s">
        <v>740</v>
      </c>
      <c r="E261" s="398"/>
    </row>
    <row r="262" spans="1:5" ht="31.2" x14ac:dyDescent="0.3">
      <c r="A262" s="398" t="s">
        <v>231</v>
      </c>
      <c r="B262" s="396" t="s">
        <v>232</v>
      </c>
      <c r="C262" s="194">
        <v>200</v>
      </c>
      <c r="D262" s="193">
        <v>102.2583762392437</v>
      </c>
      <c r="E262" s="194"/>
    </row>
    <row r="263" spans="1:5" ht="31.2" x14ac:dyDescent="0.3">
      <c r="A263" s="398" t="s">
        <v>233</v>
      </c>
      <c r="B263" s="396" t="s">
        <v>234</v>
      </c>
      <c r="C263" s="194">
        <v>50</v>
      </c>
      <c r="D263" s="193">
        <v>25.564594059810926</v>
      </c>
      <c r="E263" s="194"/>
    </row>
    <row r="264" spans="1:5" x14ac:dyDescent="0.3">
      <c r="A264" s="398" t="s">
        <v>235</v>
      </c>
      <c r="B264" s="396" t="s">
        <v>236</v>
      </c>
      <c r="C264" s="194">
        <v>350</v>
      </c>
      <c r="D264" s="193">
        <v>178.95215841867648</v>
      </c>
      <c r="E264" s="194"/>
    </row>
    <row r="265" spans="1:5" x14ac:dyDescent="0.3">
      <c r="A265" s="398" t="s">
        <v>237</v>
      </c>
      <c r="B265" s="396" t="s">
        <v>238</v>
      </c>
      <c r="C265" s="194">
        <v>100</v>
      </c>
      <c r="D265" s="193">
        <v>51.129188119621851</v>
      </c>
      <c r="E265" s="194"/>
    </row>
    <row r="266" spans="1:5" x14ac:dyDescent="0.3">
      <c r="A266" s="398" t="s">
        <v>239</v>
      </c>
      <c r="B266" s="396" t="s">
        <v>240</v>
      </c>
      <c r="C266" s="398"/>
      <c r="D266" s="193"/>
      <c r="E266" s="398"/>
    </row>
    <row r="267" spans="1:5" x14ac:dyDescent="0.3">
      <c r="A267" s="398" t="s">
        <v>350</v>
      </c>
      <c r="B267" s="396" t="s">
        <v>378</v>
      </c>
      <c r="C267" s="194">
        <v>10</v>
      </c>
      <c r="D267" s="193">
        <v>5.1129188119621851</v>
      </c>
      <c r="E267" s="194"/>
    </row>
    <row r="268" spans="1:5" x14ac:dyDescent="0.3">
      <c r="A268" s="398" t="s">
        <v>351</v>
      </c>
      <c r="B268" s="396" t="s">
        <v>379</v>
      </c>
      <c r="C268" s="194">
        <v>30</v>
      </c>
      <c r="D268" s="193">
        <v>15.338756435886555</v>
      </c>
      <c r="E268" s="194"/>
    </row>
    <row r="269" spans="1:5" ht="130.80000000000001" customHeight="1" x14ac:dyDescent="0.3">
      <c r="A269" s="638"/>
      <c r="B269" s="632" t="s">
        <v>380</v>
      </c>
      <c r="C269" s="633"/>
      <c r="D269" s="634"/>
      <c r="E269" s="208"/>
    </row>
    <row r="270" spans="1:5" s="416" customFormat="1" ht="27.6" customHeight="1" x14ac:dyDescent="0.3">
      <c r="A270" s="638"/>
      <c r="B270" s="635"/>
      <c r="C270" s="636"/>
      <c r="D270" s="637"/>
      <c r="E270" s="210"/>
    </row>
    <row r="271" spans="1:5" ht="42" customHeight="1" x14ac:dyDescent="0.3">
      <c r="A271" s="624" t="s">
        <v>683</v>
      </c>
      <c r="B271" s="625"/>
      <c r="C271" s="625"/>
      <c r="D271" s="625"/>
      <c r="E271" s="626"/>
    </row>
    <row r="272" spans="1:5" ht="31.2" x14ac:dyDescent="0.3">
      <c r="A272" s="392" t="s">
        <v>0</v>
      </c>
      <c r="B272" s="392" t="s">
        <v>1</v>
      </c>
      <c r="C272" s="427" t="s">
        <v>739</v>
      </c>
      <c r="D272" s="427" t="s">
        <v>740</v>
      </c>
      <c r="E272" s="392" t="s">
        <v>10</v>
      </c>
    </row>
    <row r="273" spans="1:5" ht="31.2" x14ac:dyDescent="0.3">
      <c r="A273" s="391">
        <v>1</v>
      </c>
      <c r="B273" s="392" t="s">
        <v>241</v>
      </c>
      <c r="C273" s="355">
        <v>1.2</v>
      </c>
      <c r="D273" s="338">
        <v>0.61355025743546221</v>
      </c>
      <c r="E273" s="355" t="s">
        <v>81</v>
      </c>
    </row>
    <row r="274" spans="1:5" ht="31.2" x14ac:dyDescent="0.3">
      <c r="A274" s="391" t="s">
        <v>382</v>
      </c>
      <c r="B274" s="392" t="s">
        <v>384</v>
      </c>
      <c r="C274" s="355">
        <v>2.4</v>
      </c>
      <c r="D274" s="338">
        <v>1.2271005148709244</v>
      </c>
      <c r="E274" s="392" t="s">
        <v>139</v>
      </c>
    </row>
    <row r="275" spans="1:5" ht="31.2" x14ac:dyDescent="0.3">
      <c r="A275" s="391" t="s">
        <v>383</v>
      </c>
      <c r="B275" s="392" t="s">
        <v>385</v>
      </c>
      <c r="C275" s="355">
        <v>6</v>
      </c>
      <c r="D275" s="338">
        <v>3.0677512871773112</v>
      </c>
      <c r="E275" s="392" t="s">
        <v>139</v>
      </c>
    </row>
    <row r="276" spans="1:5" ht="31.2" x14ac:dyDescent="0.3">
      <c r="A276" s="391">
        <v>3</v>
      </c>
      <c r="B276" s="392" t="s">
        <v>242</v>
      </c>
      <c r="C276" s="355">
        <v>1.2</v>
      </c>
      <c r="D276" s="338">
        <v>0.61355025743546221</v>
      </c>
      <c r="E276" s="355" t="s">
        <v>81</v>
      </c>
    </row>
    <row r="277" spans="1:5" ht="19.8" customHeight="1" x14ac:dyDescent="0.3">
      <c r="A277" s="391">
        <v>4</v>
      </c>
      <c r="B277" s="392" t="s">
        <v>243</v>
      </c>
      <c r="C277" s="355">
        <v>50</v>
      </c>
      <c r="D277" s="338">
        <v>25.564594059810926</v>
      </c>
      <c r="E277" s="355" t="s">
        <v>81</v>
      </c>
    </row>
    <row r="278" spans="1:5" ht="21" customHeight="1" x14ac:dyDescent="0.3">
      <c r="A278" s="391">
        <v>5</v>
      </c>
      <c r="B278" s="393" t="s">
        <v>244</v>
      </c>
      <c r="C278" s="355"/>
      <c r="D278" s="393"/>
      <c r="E278" s="393"/>
    </row>
    <row r="279" spans="1:5" ht="31.2" x14ac:dyDescent="0.3">
      <c r="A279" s="391"/>
      <c r="B279" s="392" t="s">
        <v>245</v>
      </c>
      <c r="C279" s="355">
        <v>0.36</v>
      </c>
      <c r="D279" s="338">
        <v>0.18406507723063864</v>
      </c>
      <c r="E279" s="392" t="s">
        <v>19</v>
      </c>
    </row>
    <row r="280" spans="1:5" ht="31.2" x14ac:dyDescent="0.3">
      <c r="A280" s="391"/>
      <c r="B280" s="392" t="s">
        <v>246</v>
      </c>
      <c r="C280" s="355">
        <v>0.6</v>
      </c>
      <c r="D280" s="338">
        <v>0.3067751287177311</v>
      </c>
      <c r="E280" s="392" t="s">
        <v>19</v>
      </c>
    </row>
    <row r="281" spans="1:5" ht="19.8" customHeight="1" x14ac:dyDescent="0.3">
      <c r="A281" s="391">
        <v>6</v>
      </c>
      <c r="B281" s="393" t="s">
        <v>247</v>
      </c>
      <c r="C281" s="392"/>
      <c r="D281" s="393"/>
      <c r="E281" s="393"/>
    </row>
    <row r="282" spans="1:5" ht="31.2" x14ac:dyDescent="0.3">
      <c r="A282" s="391"/>
      <c r="B282" s="392" t="s">
        <v>248</v>
      </c>
      <c r="C282" s="392" t="s">
        <v>713</v>
      </c>
      <c r="D282" s="338" t="s">
        <v>645</v>
      </c>
      <c r="E282" s="392" t="s">
        <v>19</v>
      </c>
    </row>
    <row r="283" spans="1:5" ht="31.2" x14ac:dyDescent="0.3">
      <c r="A283" s="391"/>
      <c r="B283" s="392" t="s">
        <v>249</v>
      </c>
      <c r="C283" s="392" t="s">
        <v>714</v>
      </c>
      <c r="D283" s="338" t="s">
        <v>646</v>
      </c>
      <c r="E283" s="392" t="s">
        <v>19</v>
      </c>
    </row>
    <row r="284" spans="1:5" ht="31.2" customHeight="1" x14ac:dyDescent="0.3">
      <c r="A284" s="586">
        <v>7</v>
      </c>
      <c r="B284" s="627" t="s">
        <v>331</v>
      </c>
      <c r="C284" s="628"/>
      <c r="D284" s="628"/>
      <c r="E284" s="629"/>
    </row>
    <row r="285" spans="1:5" x14ac:dyDescent="0.3">
      <c r="A285" s="586"/>
      <c r="B285" s="360" t="s">
        <v>332</v>
      </c>
      <c r="C285" s="651">
        <v>50</v>
      </c>
      <c r="D285" s="356">
        <v>25.564594059810926</v>
      </c>
      <c r="E285" s="392" t="s">
        <v>335</v>
      </c>
    </row>
    <row r="286" spans="1:5" x14ac:dyDescent="0.3">
      <c r="A286" s="586"/>
      <c r="B286" s="360" t="s">
        <v>333</v>
      </c>
      <c r="C286" s="651">
        <v>100</v>
      </c>
      <c r="D286" s="356">
        <v>51.129188119621851</v>
      </c>
      <c r="E286" s="392" t="s">
        <v>91</v>
      </c>
    </row>
    <row r="287" spans="1:5" ht="156" x14ac:dyDescent="0.3">
      <c r="A287" s="586"/>
      <c r="B287" s="368" t="s">
        <v>334</v>
      </c>
      <c r="C287" s="651">
        <v>150</v>
      </c>
      <c r="D287" s="357">
        <v>76.693782179432773</v>
      </c>
      <c r="E287" s="392" t="s">
        <v>250</v>
      </c>
    </row>
    <row r="288" spans="1:5" ht="31.2" x14ac:dyDescent="0.3">
      <c r="A288" s="586"/>
      <c r="B288" s="360" t="s">
        <v>386</v>
      </c>
      <c r="C288" s="355">
        <v>200</v>
      </c>
      <c r="D288" s="356">
        <v>102.2583762392437</v>
      </c>
      <c r="E288" s="392" t="s">
        <v>251</v>
      </c>
    </row>
    <row r="289" spans="1:5" ht="31.2" x14ac:dyDescent="0.3">
      <c r="A289" s="587"/>
      <c r="B289" s="350" t="s">
        <v>252</v>
      </c>
      <c r="C289" s="670">
        <v>100</v>
      </c>
      <c r="D289" s="357">
        <v>51.129188119621851</v>
      </c>
      <c r="E289" s="383" t="s">
        <v>251</v>
      </c>
    </row>
    <row r="290" spans="1:5" ht="31.2" x14ac:dyDescent="0.3">
      <c r="A290" s="391">
        <v>8</v>
      </c>
      <c r="B290" s="392" t="s">
        <v>253</v>
      </c>
      <c r="C290" s="355">
        <v>24</v>
      </c>
      <c r="D290" s="338">
        <v>12.271005148709245</v>
      </c>
      <c r="E290" s="392" t="s">
        <v>251</v>
      </c>
    </row>
    <row r="291" spans="1:5" ht="62.4" x14ac:dyDescent="0.3">
      <c r="A291" s="391">
        <v>9</v>
      </c>
      <c r="B291" s="392" t="s">
        <v>254</v>
      </c>
      <c r="C291" s="392" t="s">
        <v>557</v>
      </c>
      <c r="D291" s="392" t="s">
        <v>647</v>
      </c>
      <c r="E291" s="392" t="s">
        <v>81</v>
      </c>
    </row>
    <row r="292" spans="1:5" ht="46.8" customHeight="1" x14ac:dyDescent="0.3">
      <c r="A292" s="382">
        <v>10</v>
      </c>
      <c r="B292" s="618" t="s">
        <v>684</v>
      </c>
      <c r="C292" s="619"/>
      <c r="D292" s="619"/>
      <c r="E292" s="620"/>
    </row>
    <row r="293" spans="1:5" ht="31.2" x14ac:dyDescent="0.3">
      <c r="A293" s="398"/>
      <c r="B293" s="370" t="s">
        <v>104</v>
      </c>
      <c r="C293" s="427" t="s">
        <v>739</v>
      </c>
      <c r="D293" s="427" t="s">
        <v>740</v>
      </c>
      <c r="E293" s="399" t="s">
        <v>256</v>
      </c>
    </row>
    <row r="294" spans="1:5" ht="31.2" x14ac:dyDescent="0.3">
      <c r="A294" s="395" t="s">
        <v>257</v>
      </c>
      <c r="B294" s="208" t="s">
        <v>258</v>
      </c>
      <c r="C294" s="411" t="s">
        <v>715</v>
      </c>
      <c r="D294" s="412" t="s">
        <v>648</v>
      </c>
      <c r="E294" s="392" t="s">
        <v>251</v>
      </c>
    </row>
    <row r="295" spans="1:5" ht="31.2" x14ac:dyDescent="0.3">
      <c r="A295" s="395" t="s">
        <v>259</v>
      </c>
      <c r="B295" s="208" t="s">
        <v>260</v>
      </c>
      <c r="C295" s="411" t="s">
        <v>716</v>
      </c>
      <c r="D295" s="412" t="s">
        <v>649</v>
      </c>
      <c r="E295" s="392" t="s">
        <v>251</v>
      </c>
    </row>
    <row r="296" spans="1:5" ht="31.2" x14ac:dyDescent="0.3">
      <c r="A296" s="395" t="s">
        <v>261</v>
      </c>
      <c r="B296" s="208" t="s">
        <v>262</v>
      </c>
      <c r="C296" s="411" t="s">
        <v>717</v>
      </c>
      <c r="D296" s="412" t="s">
        <v>650</v>
      </c>
      <c r="E296" s="392" t="s">
        <v>251</v>
      </c>
    </row>
    <row r="297" spans="1:5" ht="31.2" x14ac:dyDescent="0.3">
      <c r="A297" s="395" t="s">
        <v>263</v>
      </c>
      <c r="B297" s="208" t="s">
        <v>264</v>
      </c>
      <c r="C297" s="411" t="s">
        <v>716</v>
      </c>
      <c r="D297" s="412" t="s">
        <v>649</v>
      </c>
      <c r="E297" s="392" t="s">
        <v>251</v>
      </c>
    </row>
    <row r="298" spans="1:5" ht="31.2" x14ac:dyDescent="0.3">
      <c r="A298" s="588" t="s">
        <v>265</v>
      </c>
      <c r="B298" s="208" t="s">
        <v>388</v>
      </c>
      <c r="C298" s="398" t="s">
        <v>266</v>
      </c>
      <c r="D298" s="423" t="s">
        <v>266</v>
      </c>
      <c r="E298" s="392" t="s">
        <v>251</v>
      </c>
    </row>
    <row r="299" spans="1:5" ht="31.2" x14ac:dyDescent="0.3">
      <c r="A299" s="588"/>
      <c r="B299" s="208" t="s">
        <v>389</v>
      </c>
      <c r="C299" s="294">
        <v>120</v>
      </c>
      <c r="D299" s="423">
        <v>61.355025743546221</v>
      </c>
      <c r="E299" s="392" t="s">
        <v>251</v>
      </c>
    </row>
    <row r="300" spans="1:5" ht="31.2" x14ac:dyDescent="0.3">
      <c r="A300" s="395" t="s">
        <v>267</v>
      </c>
      <c r="B300" s="208" t="s">
        <v>268</v>
      </c>
      <c r="C300" s="411" t="s">
        <v>716</v>
      </c>
      <c r="D300" s="412" t="s">
        <v>649</v>
      </c>
      <c r="E300" s="392" t="s">
        <v>251</v>
      </c>
    </row>
    <row r="301" spans="1:5" ht="31.2" x14ac:dyDescent="0.3">
      <c r="A301" s="395" t="s">
        <v>269</v>
      </c>
      <c r="B301" s="208" t="s">
        <v>390</v>
      </c>
      <c r="C301" s="411" t="s">
        <v>718</v>
      </c>
      <c r="D301" s="412" t="s">
        <v>652</v>
      </c>
      <c r="E301" s="392" t="s">
        <v>251</v>
      </c>
    </row>
    <row r="302" spans="1:5" ht="31.2" x14ac:dyDescent="0.3">
      <c r="A302" s="395" t="s">
        <v>270</v>
      </c>
      <c r="B302" s="208" t="s">
        <v>391</v>
      </c>
      <c r="C302" s="411" t="s">
        <v>719</v>
      </c>
      <c r="D302" s="412" t="s">
        <v>651</v>
      </c>
      <c r="E302" s="392" t="s">
        <v>251</v>
      </c>
    </row>
    <row r="303" spans="1:5" ht="46.8" x14ac:dyDescent="0.3">
      <c r="A303" s="395" t="s">
        <v>271</v>
      </c>
      <c r="B303" s="208" t="s">
        <v>392</v>
      </c>
      <c r="C303" s="411" t="s">
        <v>716</v>
      </c>
      <c r="D303" s="412" t="s">
        <v>649</v>
      </c>
      <c r="E303" s="392" t="s">
        <v>251</v>
      </c>
    </row>
    <row r="304" spans="1:5" ht="46.8" x14ac:dyDescent="0.3">
      <c r="A304" s="395" t="s">
        <v>272</v>
      </c>
      <c r="B304" s="208" t="s">
        <v>393</v>
      </c>
      <c r="C304" s="671">
        <v>96</v>
      </c>
      <c r="D304" s="412">
        <v>49.084020594836979</v>
      </c>
      <c r="E304" s="392" t="s">
        <v>251</v>
      </c>
    </row>
    <row r="305" spans="1:5" ht="31.2" x14ac:dyDescent="0.3">
      <c r="A305" s="395" t="s">
        <v>273</v>
      </c>
      <c r="B305" s="208" t="s">
        <v>394</v>
      </c>
      <c r="C305" s="671">
        <v>48</v>
      </c>
      <c r="D305" s="412">
        <v>24.542010297418489</v>
      </c>
      <c r="E305" s="392" t="s">
        <v>251</v>
      </c>
    </row>
    <row r="306" spans="1:5" ht="46.8" x14ac:dyDescent="0.3">
      <c r="A306" s="395" t="s">
        <v>274</v>
      </c>
      <c r="B306" s="208" t="s">
        <v>395</v>
      </c>
      <c r="C306" s="671">
        <v>48</v>
      </c>
      <c r="D306" s="412">
        <v>24.542010297418489</v>
      </c>
      <c r="E306" s="392" t="s">
        <v>251</v>
      </c>
    </row>
    <row r="307" spans="1:5" ht="31.2" x14ac:dyDescent="0.3">
      <c r="A307" s="395" t="s">
        <v>275</v>
      </c>
      <c r="B307" s="208" t="s">
        <v>276</v>
      </c>
      <c r="C307" s="671">
        <v>72</v>
      </c>
      <c r="D307" s="412">
        <v>36.813015446127729</v>
      </c>
      <c r="E307" s="392" t="s">
        <v>251</v>
      </c>
    </row>
    <row r="308" spans="1:5" ht="31.2" x14ac:dyDescent="0.3">
      <c r="A308" s="395" t="s">
        <v>277</v>
      </c>
      <c r="B308" s="208" t="s">
        <v>396</v>
      </c>
      <c r="C308" s="671">
        <v>36</v>
      </c>
      <c r="D308" s="412">
        <v>18.406507723063864</v>
      </c>
      <c r="E308" s="392" t="s">
        <v>251</v>
      </c>
    </row>
    <row r="309" spans="1:5" ht="31.2" x14ac:dyDescent="0.3">
      <c r="A309" s="395" t="s">
        <v>278</v>
      </c>
      <c r="B309" s="208" t="s">
        <v>397</v>
      </c>
      <c r="C309" s="671">
        <v>36</v>
      </c>
      <c r="D309" s="412">
        <v>18.406507723063864</v>
      </c>
      <c r="E309" s="392" t="s">
        <v>251</v>
      </c>
    </row>
    <row r="310" spans="1:5" ht="31.2" x14ac:dyDescent="0.3">
      <c r="A310" s="395" t="s">
        <v>279</v>
      </c>
      <c r="B310" s="208" t="s">
        <v>398</v>
      </c>
      <c r="C310" s="671">
        <v>100</v>
      </c>
      <c r="D310" s="412">
        <v>51.129188119621851</v>
      </c>
      <c r="E310" s="392" t="s">
        <v>251</v>
      </c>
    </row>
    <row r="311" spans="1:5" ht="31.2" x14ac:dyDescent="0.3">
      <c r="A311" s="395" t="s">
        <v>280</v>
      </c>
      <c r="B311" s="395" t="s">
        <v>281</v>
      </c>
      <c r="C311" s="671">
        <v>250</v>
      </c>
      <c r="D311" s="412">
        <v>127.82297029905462</v>
      </c>
      <c r="E311" s="392" t="s">
        <v>251</v>
      </c>
    </row>
    <row r="312" spans="1:5" ht="31.2" x14ac:dyDescent="0.3">
      <c r="A312" s="395" t="s">
        <v>282</v>
      </c>
      <c r="B312" s="208" t="s">
        <v>399</v>
      </c>
      <c r="C312" s="411" t="s">
        <v>720</v>
      </c>
      <c r="D312" s="412" t="s">
        <v>653</v>
      </c>
      <c r="E312" s="392" t="s">
        <v>251</v>
      </c>
    </row>
    <row r="313" spans="1:5" ht="77.400000000000006" customHeight="1" x14ac:dyDescent="0.3">
      <c r="A313" s="214" t="s">
        <v>401</v>
      </c>
      <c r="B313" s="621" t="s">
        <v>402</v>
      </c>
      <c r="C313" s="622"/>
      <c r="D313" s="622"/>
      <c r="E313" s="623"/>
    </row>
    <row r="314" spans="1:5" ht="31.2" x14ac:dyDescent="0.3">
      <c r="A314" s="396" t="s">
        <v>400</v>
      </c>
      <c r="B314" s="208" t="s">
        <v>283</v>
      </c>
      <c r="C314" s="672">
        <v>2</v>
      </c>
      <c r="D314" s="209">
        <v>1.022583762392437</v>
      </c>
      <c r="E314" s="392" t="s">
        <v>251</v>
      </c>
    </row>
    <row r="315" spans="1:5" x14ac:dyDescent="0.3">
      <c r="A315" s="396" t="s">
        <v>403</v>
      </c>
      <c r="B315" s="208" t="s">
        <v>284</v>
      </c>
      <c r="C315" s="427"/>
      <c r="D315" s="209"/>
      <c r="E315" s="208"/>
    </row>
    <row r="316" spans="1:5" ht="36.6" customHeight="1" x14ac:dyDescent="0.3">
      <c r="A316" s="237"/>
      <c r="B316" s="369" t="s">
        <v>285</v>
      </c>
      <c r="C316" s="427" t="s">
        <v>739</v>
      </c>
      <c r="D316" s="427" t="s">
        <v>740</v>
      </c>
      <c r="E316" s="426" t="s">
        <v>286</v>
      </c>
    </row>
    <row r="317" spans="1:5" ht="33" customHeight="1" x14ac:dyDescent="0.3">
      <c r="A317" s="396"/>
      <c r="B317" s="396" t="s">
        <v>139</v>
      </c>
      <c r="C317" s="673">
        <v>5</v>
      </c>
      <c r="D317" s="290">
        <v>2.5564594059810926</v>
      </c>
      <c r="E317" s="396" t="s">
        <v>287</v>
      </c>
    </row>
    <row r="318" spans="1:5" ht="33" customHeight="1" x14ac:dyDescent="0.3">
      <c r="A318" s="396"/>
      <c r="B318" s="396" t="s">
        <v>288</v>
      </c>
      <c r="C318" s="673">
        <v>10</v>
      </c>
      <c r="D318" s="290">
        <v>5.1129188119621851</v>
      </c>
      <c r="E318" s="362" t="s">
        <v>46</v>
      </c>
    </row>
    <row r="319" spans="1:5" ht="33" customHeight="1" x14ac:dyDescent="0.3">
      <c r="A319" s="396"/>
      <c r="B319" s="396" t="s">
        <v>289</v>
      </c>
      <c r="C319" s="673">
        <v>15</v>
      </c>
      <c r="D319" s="290">
        <v>7.6693782179432777</v>
      </c>
      <c r="E319" s="362" t="s">
        <v>290</v>
      </c>
    </row>
    <row r="320" spans="1:5" ht="33" customHeight="1" thickBot="1" x14ac:dyDescent="0.35">
      <c r="A320" s="396"/>
      <c r="B320" s="396" t="s">
        <v>291</v>
      </c>
      <c r="C320" s="673">
        <v>30</v>
      </c>
      <c r="D320" s="290">
        <v>15.338756435886555</v>
      </c>
      <c r="E320" s="362" t="s">
        <v>46</v>
      </c>
    </row>
    <row r="321" spans="1:5" ht="46.2" customHeight="1" x14ac:dyDescent="0.3">
      <c r="A321" s="263" t="s">
        <v>404</v>
      </c>
      <c r="B321" s="615" t="s">
        <v>292</v>
      </c>
      <c r="C321" s="616"/>
      <c r="D321" s="616"/>
      <c r="E321" s="617"/>
    </row>
    <row r="322" spans="1:5" ht="31.2" x14ac:dyDescent="0.3">
      <c r="A322" s="396" t="s">
        <v>405</v>
      </c>
      <c r="B322" s="208" t="s">
        <v>283</v>
      </c>
      <c r="C322" s="672">
        <v>2</v>
      </c>
      <c r="D322" s="209">
        <v>1.022583762392437</v>
      </c>
      <c r="E322" s="392" t="s">
        <v>251</v>
      </c>
    </row>
    <row r="323" spans="1:5" ht="26.4" customHeight="1" x14ac:dyDescent="0.3">
      <c r="A323" s="208" t="s">
        <v>406</v>
      </c>
      <c r="B323" s="208" t="s">
        <v>284</v>
      </c>
      <c r="C323" s="427"/>
      <c r="D323" s="424"/>
      <c r="E323" s="361"/>
    </row>
    <row r="324" spans="1:5" ht="31.2" x14ac:dyDescent="0.3">
      <c r="A324" s="396"/>
      <c r="B324" s="371" t="s">
        <v>285</v>
      </c>
      <c r="C324" s="427" t="s">
        <v>739</v>
      </c>
      <c r="D324" s="427" t="s">
        <v>740</v>
      </c>
      <c r="E324" s="399" t="s">
        <v>286</v>
      </c>
    </row>
    <row r="325" spans="1:5" ht="30" customHeight="1" x14ac:dyDescent="0.3">
      <c r="A325" s="396"/>
      <c r="B325" s="396" t="s">
        <v>139</v>
      </c>
      <c r="C325" s="362" t="s">
        <v>748</v>
      </c>
      <c r="D325" s="363">
        <v>5.1129188119621851</v>
      </c>
      <c r="E325" s="396" t="s">
        <v>287</v>
      </c>
    </row>
    <row r="326" spans="1:5" ht="30" customHeight="1" x14ac:dyDescent="0.3">
      <c r="A326" s="396"/>
      <c r="B326" s="396" t="s">
        <v>288</v>
      </c>
      <c r="C326" s="362" t="s">
        <v>721</v>
      </c>
      <c r="D326" s="363">
        <v>10.22583762392437</v>
      </c>
      <c r="E326" s="396" t="s">
        <v>46</v>
      </c>
    </row>
    <row r="327" spans="1:5" ht="30" customHeight="1" x14ac:dyDescent="0.3">
      <c r="A327" s="396"/>
      <c r="B327" s="396" t="s">
        <v>289</v>
      </c>
      <c r="C327" s="362" t="s">
        <v>749</v>
      </c>
      <c r="D327" s="363">
        <v>15.338756435886555</v>
      </c>
      <c r="E327" s="396" t="s">
        <v>46</v>
      </c>
    </row>
    <row r="328" spans="1:5" ht="30" customHeight="1" x14ac:dyDescent="0.3">
      <c r="A328" s="396"/>
      <c r="B328" s="396" t="s">
        <v>291</v>
      </c>
      <c r="C328" s="362" t="s">
        <v>750</v>
      </c>
      <c r="D328" s="363">
        <v>30.677512871773111</v>
      </c>
      <c r="E328" s="396" t="s">
        <v>46</v>
      </c>
    </row>
    <row r="329" spans="1:5" ht="46.8" x14ac:dyDescent="0.3">
      <c r="A329" s="268" t="s">
        <v>407</v>
      </c>
      <c r="B329" s="396" t="s">
        <v>293</v>
      </c>
      <c r="C329" s="362" t="s">
        <v>721</v>
      </c>
      <c r="D329" s="363">
        <v>10.22583762392437</v>
      </c>
      <c r="E329" s="396" t="s">
        <v>46</v>
      </c>
    </row>
    <row r="330" spans="1:5" ht="30.6" customHeight="1" x14ac:dyDescent="0.3">
      <c r="A330" s="613" t="s">
        <v>294</v>
      </c>
      <c r="B330" s="580"/>
      <c r="C330" s="580"/>
      <c r="D330" s="580"/>
      <c r="E330" s="614"/>
    </row>
    <row r="331" spans="1:5" ht="31.2" x14ac:dyDescent="0.3">
      <c r="A331" s="421" t="s">
        <v>295</v>
      </c>
      <c r="B331" s="422" t="s">
        <v>104</v>
      </c>
      <c r="C331" s="413" t="s">
        <v>739</v>
      </c>
      <c r="D331" s="413" t="s">
        <v>740</v>
      </c>
      <c r="E331" s="410" t="s">
        <v>256</v>
      </c>
    </row>
    <row r="332" spans="1:5" x14ac:dyDescent="0.3">
      <c r="A332" s="396" t="s">
        <v>231</v>
      </c>
      <c r="B332" s="397" t="s">
        <v>296</v>
      </c>
      <c r="C332" s="397"/>
      <c r="D332" s="397"/>
      <c r="E332" s="577" t="s">
        <v>297</v>
      </c>
    </row>
    <row r="333" spans="1:5" x14ac:dyDescent="0.3">
      <c r="A333" s="208" t="s">
        <v>11</v>
      </c>
      <c r="B333" s="396" t="s">
        <v>410</v>
      </c>
      <c r="C333" s="193" t="s">
        <v>414</v>
      </c>
      <c r="D333" s="193" t="s">
        <v>414</v>
      </c>
      <c r="E333" s="577"/>
    </row>
    <row r="334" spans="1:5" x14ac:dyDescent="0.3">
      <c r="A334" s="208" t="s">
        <v>298</v>
      </c>
      <c r="B334" s="396" t="s">
        <v>411</v>
      </c>
      <c r="C334" s="405">
        <v>1</v>
      </c>
      <c r="D334" s="423">
        <v>0.51129188119621849</v>
      </c>
      <c r="E334" s="577"/>
    </row>
    <row r="335" spans="1:5" x14ac:dyDescent="0.3">
      <c r="A335" s="208" t="s">
        <v>322</v>
      </c>
      <c r="B335" s="208" t="s">
        <v>412</v>
      </c>
      <c r="C335" s="405">
        <v>2</v>
      </c>
      <c r="D335" s="423">
        <v>1.022583762392437</v>
      </c>
      <c r="E335" s="577"/>
    </row>
    <row r="336" spans="1:5" ht="31.2" x14ac:dyDescent="0.3">
      <c r="A336" s="208" t="s">
        <v>323</v>
      </c>
      <c r="B336" s="208" t="s">
        <v>413</v>
      </c>
      <c r="C336" s="396" t="s">
        <v>722</v>
      </c>
      <c r="D336" s="363" t="s">
        <v>654</v>
      </c>
      <c r="E336" s="577"/>
    </row>
    <row r="337" spans="1:5" ht="77.400000000000006" customHeight="1" x14ac:dyDescent="0.3">
      <c r="A337" s="208" t="s">
        <v>324</v>
      </c>
      <c r="B337" s="208" t="s">
        <v>413</v>
      </c>
      <c r="C337" s="396" t="s">
        <v>723</v>
      </c>
      <c r="D337" s="363" t="s">
        <v>655</v>
      </c>
      <c r="E337" s="577"/>
    </row>
    <row r="338" spans="1:5" ht="15.6" customHeight="1" x14ac:dyDescent="0.3">
      <c r="A338" s="208" t="s">
        <v>382</v>
      </c>
      <c r="B338" s="208" t="s">
        <v>415</v>
      </c>
      <c r="C338" s="396" t="s">
        <v>724</v>
      </c>
      <c r="D338" s="423" t="s">
        <v>656</v>
      </c>
      <c r="E338" s="577" t="s">
        <v>297</v>
      </c>
    </row>
    <row r="339" spans="1:5" x14ac:dyDescent="0.3">
      <c r="A339" s="578" t="s">
        <v>383</v>
      </c>
      <c r="B339" s="578" t="s">
        <v>416</v>
      </c>
      <c r="C339" s="611" t="s">
        <v>725</v>
      </c>
      <c r="D339" s="584" t="s">
        <v>657</v>
      </c>
      <c r="E339" s="577"/>
    </row>
    <row r="340" spans="1:5" ht="148.19999999999999" customHeight="1" x14ac:dyDescent="0.3">
      <c r="A340" s="578"/>
      <c r="B340" s="578"/>
      <c r="C340" s="612"/>
      <c r="D340" s="584"/>
      <c r="E340" s="577"/>
    </row>
    <row r="341" spans="1:5" x14ac:dyDescent="0.3">
      <c r="A341" s="260" t="s">
        <v>417</v>
      </c>
      <c r="B341" s="208" t="s">
        <v>420</v>
      </c>
      <c r="C341" s="405">
        <v>5</v>
      </c>
      <c r="D341" s="423">
        <v>2.56</v>
      </c>
      <c r="E341" s="577" t="s">
        <v>297</v>
      </c>
    </row>
    <row r="342" spans="1:5" x14ac:dyDescent="0.3">
      <c r="A342" s="260" t="s">
        <v>418</v>
      </c>
      <c r="B342" s="208" t="s">
        <v>421</v>
      </c>
      <c r="C342" s="405">
        <v>3</v>
      </c>
      <c r="D342" s="423">
        <v>1.5338756435886556</v>
      </c>
      <c r="E342" s="577"/>
    </row>
    <row r="343" spans="1:5" x14ac:dyDescent="0.3">
      <c r="A343" s="260" t="s">
        <v>419</v>
      </c>
      <c r="B343" s="208" t="s">
        <v>299</v>
      </c>
      <c r="C343" s="405">
        <v>7</v>
      </c>
      <c r="D343" s="423">
        <v>3.5790431683735293</v>
      </c>
      <c r="E343" s="577"/>
    </row>
    <row r="344" spans="1:5" ht="127.2" customHeight="1" x14ac:dyDescent="0.3">
      <c r="A344" s="260" t="s">
        <v>423</v>
      </c>
      <c r="B344" s="208" t="s">
        <v>422</v>
      </c>
      <c r="C344" s="398" t="s">
        <v>266</v>
      </c>
      <c r="D344" s="193" t="s">
        <v>266</v>
      </c>
      <c r="E344" s="577"/>
    </row>
    <row r="345" spans="1:5" x14ac:dyDescent="0.3">
      <c r="A345" s="268" t="s">
        <v>349</v>
      </c>
      <c r="B345" s="208" t="s">
        <v>300</v>
      </c>
      <c r="C345" s="406">
        <v>20</v>
      </c>
      <c r="D345" s="363">
        <v>10.22583762392437</v>
      </c>
      <c r="E345" s="577" t="s">
        <v>297</v>
      </c>
    </row>
    <row r="346" spans="1:5" ht="170.4" customHeight="1" x14ac:dyDescent="0.3">
      <c r="A346" s="268" t="s">
        <v>425</v>
      </c>
      <c r="B346" s="208" t="s">
        <v>301</v>
      </c>
      <c r="C346" s="396" t="s">
        <v>726</v>
      </c>
      <c r="D346" s="363" t="s">
        <v>658</v>
      </c>
      <c r="E346" s="577"/>
    </row>
    <row r="347" spans="1:5" ht="53.4" customHeight="1" x14ac:dyDescent="0.3">
      <c r="A347" s="268" t="s">
        <v>239</v>
      </c>
      <c r="B347" s="208" t="s">
        <v>427</v>
      </c>
      <c r="C347" s="406" t="s">
        <v>426</v>
      </c>
      <c r="D347" s="363" t="s">
        <v>426</v>
      </c>
      <c r="E347" s="396" t="s">
        <v>424</v>
      </c>
    </row>
    <row r="348" spans="1:5" ht="156" x14ac:dyDescent="0.3">
      <c r="A348" s="268" t="s">
        <v>428</v>
      </c>
      <c r="B348" s="208" t="s">
        <v>429</v>
      </c>
      <c r="C348" s="406">
        <v>7</v>
      </c>
      <c r="D348" s="363">
        <v>3.5790431683735293</v>
      </c>
      <c r="E348" s="396" t="s">
        <v>297</v>
      </c>
    </row>
    <row r="349" spans="1:5" x14ac:dyDescent="0.3">
      <c r="A349" s="268" t="s">
        <v>430</v>
      </c>
      <c r="B349" s="387" t="s">
        <v>302</v>
      </c>
      <c r="C349" s="342"/>
      <c r="D349" s="387"/>
      <c r="E349" s="387"/>
    </row>
    <row r="350" spans="1:5" x14ac:dyDescent="0.3">
      <c r="A350" s="208" t="s">
        <v>431</v>
      </c>
      <c r="B350" s="208" t="s">
        <v>435</v>
      </c>
      <c r="C350" s="405">
        <v>1</v>
      </c>
      <c r="D350" s="363">
        <v>0.51129188119621849</v>
      </c>
      <c r="E350" s="578" t="s">
        <v>297</v>
      </c>
    </row>
    <row r="351" spans="1:5" x14ac:dyDescent="0.3">
      <c r="A351" s="208" t="s">
        <v>432</v>
      </c>
      <c r="B351" s="208" t="s">
        <v>447</v>
      </c>
      <c r="C351" s="405">
        <v>5</v>
      </c>
      <c r="D351" s="363">
        <v>2.5564594059810926</v>
      </c>
      <c r="E351" s="578"/>
    </row>
    <row r="352" spans="1:5" x14ac:dyDescent="0.3">
      <c r="A352" s="208" t="s">
        <v>433</v>
      </c>
      <c r="B352" s="208" t="s">
        <v>441</v>
      </c>
      <c r="C352" s="405">
        <v>40</v>
      </c>
      <c r="D352" s="363">
        <v>20.45167524784874</v>
      </c>
      <c r="E352" s="578"/>
    </row>
    <row r="353" spans="1:5" ht="31.2" x14ac:dyDescent="0.3">
      <c r="A353" s="208" t="s">
        <v>434</v>
      </c>
      <c r="B353" s="208" t="s">
        <v>436</v>
      </c>
      <c r="C353" s="405">
        <v>2</v>
      </c>
      <c r="D353" s="363">
        <v>1.022583762392437</v>
      </c>
      <c r="E353" s="578"/>
    </row>
    <row r="354" spans="1:5" ht="31.2" x14ac:dyDescent="0.3">
      <c r="A354" s="208" t="s">
        <v>437</v>
      </c>
      <c r="B354" s="208" t="s">
        <v>439</v>
      </c>
      <c r="C354" s="405">
        <v>7</v>
      </c>
      <c r="D354" s="363">
        <v>3.5790431683735293</v>
      </c>
      <c r="E354" s="578"/>
    </row>
    <row r="355" spans="1:5" ht="31.2" x14ac:dyDescent="0.3">
      <c r="A355" s="208" t="s">
        <v>438</v>
      </c>
      <c r="B355" s="208" t="s">
        <v>440</v>
      </c>
      <c r="C355" s="405">
        <v>60</v>
      </c>
      <c r="D355" s="363">
        <v>30.677512871773111</v>
      </c>
      <c r="E355" s="578"/>
    </row>
    <row r="356" spans="1:5" x14ac:dyDescent="0.3">
      <c r="A356" s="208" t="s">
        <v>442</v>
      </c>
      <c r="B356" s="208" t="s">
        <v>445</v>
      </c>
      <c r="C356" s="405">
        <v>2</v>
      </c>
      <c r="D356" s="363">
        <v>1.022583762392437</v>
      </c>
      <c r="E356" s="578"/>
    </row>
    <row r="357" spans="1:5" x14ac:dyDescent="0.3">
      <c r="A357" s="208" t="s">
        <v>443</v>
      </c>
      <c r="B357" s="208" t="s">
        <v>446</v>
      </c>
      <c r="C357" s="405">
        <v>8</v>
      </c>
      <c r="D357" s="363">
        <v>4.0903350495697479</v>
      </c>
      <c r="E357" s="578"/>
    </row>
    <row r="358" spans="1:5" x14ac:dyDescent="0.3">
      <c r="A358" s="208" t="s">
        <v>444</v>
      </c>
      <c r="B358" s="208" t="s">
        <v>448</v>
      </c>
      <c r="C358" s="405">
        <v>70</v>
      </c>
      <c r="D358" s="363">
        <v>35.790431683735292</v>
      </c>
      <c r="E358" s="578"/>
    </row>
    <row r="359" spans="1:5" ht="33" customHeight="1" x14ac:dyDescent="0.3">
      <c r="A359" s="208" t="s">
        <v>449</v>
      </c>
      <c r="B359" s="579" t="s">
        <v>303</v>
      </c>
      <c r="C359" s="580"/>
      <c r="D359" s="580"/>
      <c r="E359" s="581"/>
    </row>
    <row r="360" spans="1:5" x14ac:dyDescent="0.3">
      <c r="A360" s="208" t="s">
        <v>184</v>
      </c>
      <c r="B360" s="208" t="s">
        <v>450</v>
      </c>
      <c r="C360" s="396" t="s">
        <v>728</v>
      </c>
      <c r="D360" s="363" t="s">
        <v>659</v>
      </c>
      <c r="E360" s="578"/>
    </row>
    <row r="361" spans="1:5" x14ac:dyDescent="0.3">
      <c r="A361" s="208" t="s">
        <v>358</v>
      </c>
      <c r="B361" s="208" t="s">
        <v>451</v>
      </c>
      <c r="C361" s="396" t="s">
        <v>727</v>
      </c>
      <c r="D361" s="363" t="s">
        <v>660</v>
      </c>
      <c r="E361" s="578"/>
    </row>
    <row r="362" spans="1:5" ht="26.4" customHeight="1" x14ac:dyDescent="0.3">
      <c r="A362" s="208" t="s">
        <v>687</v>
      </c>
      <c r="B362" s="579" t="s">
        <v>685</v>
      </c>
      <c r="C362" s="580"/>
      <c r="D362" s="581"/>
      <c r="E362" s="578"/>
    </row>
    <row r="363" spans="1:5" ht="31.2" x14ac:dyDescent="0.3">
      <c r="A363" s="208" t="s">
        <v>454</v>
      </c>
      <c r="B363" s="208" t="s">
        <v>452</v>
      </c>
      <c r="C363" s="396" t="s">
        <v>729</v>
      </c>
      <c r="D363" s="363" t="s">
        <v>661</v>
      </c>
      <c r="E363" s="578"/>
    </row>
    <row r="364" spans="1:5" ht="31.2" x14ac:dyDescent="0.3">
      <c r="A364" s="208" t="s">
        <v>455</v>
      </c>
      <c r="B364" s="208" t="s">
        <v>453</v>
      </c>
      <c r="C364" s="396" t="s">
        <v>751</v>
      </c>
      <c r="D364" s="363" t="s">
        <v>662</v>
      </c>
      <c r="E364" s="578"/>
    </row>
    <row r="365" spans="1:5" ht="24.6" customHeight="1" x14ac:dyDescent="0.3">
      <c r="A365" s="210" t="s">
        <v>361</v>
      </c>
      <c r="B365" s="579" t="s">
        <v>686</v>
      </c>
      <c r="C365" s="580"/>
      <c r="D365" s="580"/>
      <c r="E365" s="581"/>
    </row>
    <row r="366" spans="1:5" x14ac:dyDescent="0.3">
      <c r="A366" s="271" t="s">
        <v>257</v>
      </c>
      <c r="B366" s="271" t="s">
        <v>456</v>
      </c>
      <c r="C366" s="405">
        <v>10</v>
      </c>
      <c r="D366" s="372">
        <v>5.1129188119621851</v>
      </c>
      <c r="E366" s="208" t="s">
        <v>144</v>
      </c>
    </row>
    <row r="367" spans="1:5" ht="16.2" thickBot="1" x14ac:dyDescent="0.35">
      <c r="A367" s="364" t="s">
        <v>259</v>
      </c>
      <c r="B367" s="271" t="s">
        <v>457</v>
      </c>
      <c r="C367" s="405">
        <v>10</v>
      </c>
      <c r="D367" s="381">
        <v>5.1129188119621851</v>
      </c>
      <c r="E367" s="208" t="s">
        <v>144</v>
      </c>
    </row>
    <row r="368" spans="1:5" ht="25.8" customHeight="1" x14ac:dyDescent="0.3">
      <c r="A368" s="271" t="s">
        <v>401</v>
      </c>
      <c r="B368" s="608" t="s">
        <v>304</v>
      </c>
      <c r="C368" s="609"/>
      <c r="D368" s="609"/>
      <c r="E368" s="610"/>
    </row>
    <row r="369" spans="1:5" x14ac:dyDescent="0.3">
      <c r="A369" s="208" t="s">
        <v>400</v>
      </c>
      <c r="B369" s="208" t="s">
        <v>458</v>
      </c>
      <c r="C369" s="405">
        <v>50</v>
      </c>
      <c r="D369" s="363">
        <v>25.564594059810926</v>
      </c>
      <c r="E369" s="396" t="s">
        <v>31</v>
      </c>
    </row>
    <row r="370" spans="1:5" x14ac:dyDescent="0.3">
      <c r="A370" s="208" t="s">
        <v>403</v>
      </c>
      <c r="B370" s="208" t="s">
        <v>459</v>
      </c>
      <c r="C370" s="405">
        <v>35</v>
      </c>
      <c r="D370" s="363">
        <v>17.895215841867646</v>
      </c>
      <c r="E370" s="396" t="s">
        <v>31</v>
      </c>
    </row>
    <row r="371" spans="1:5" x14ac:dyDescent="0.3">
      <c r="A371" s="208" t="s">
        <v>689</v>
      </c>
      <c r="B371" s="208" t="s">
        <v>460</v>
      </c>
      <c r="C371" s="405">
        <v>100</v>
      </c>
      <c r="D371" s="363">
        <v>51.129188119621851</v>
      </c>
      <c r="E371" s="396" t="s">
        <v>31</v>
      </c>
    </row>
    <row r="372" spans="1:5" x14ac:dyDescent="0.3">
      <c r="A372" s="208" t="s">
        <v>688</v>
      </c>
      <c r="B372" s="208" t="s">
        <v>461</v>
      </c>
      <c r="C372" s="405">
        <v>1000</v>
      </c>
      <c r="D372" s="363">
        <v>511.29188119621847</v>
      </c>
      <c r="E372" s="396" t="s">
        <v>81</v>
      </c>
    </row>
    <row r="373" spans="1:5" x14ac:dyDescent="0.3">
      <c r="A373" s="208" t="s">
        <v>690</v>
      </c>
      <c r="B373" s="208" t="s">
        <v>462</v>
      </c>
      <c r="C373" s="405">
        <v>70</v>
      </c>
      <c r="D373" s="363">
        <v>35.790431683735292</v>
      </c>
      <c r="E373" s="396" t="s">
        <v>81</v>
      </c>
    </row>
    <row r="374" spans="1:5" ht="16.2" thickBot="1" x14ac:dyDescent="0.35">
      <c r="A374" s="208" t="s">
        <v>691</v>
      </c>
      <c r="B374" s="208" t="s">
        <v>463</v>
      </c>
      <c r="C374" s="405">
        <v>200</v>
      </c>
      <c r="D374" s="363">
        <v>102.2583762392437</v>
      </c>
      <c r="E374" s="396" t="s">
        <v>81</v>
      </c>
    </row>
    <row r="375" spans="1:5" ht="36" customHeight="1" thickBot="1" x14ac:dyDescent="0.35">
      <c r="A375" s="358"/>
      <c r="B375" s="210"/>
      <c r="C375" s="404"/>
      <c r="D375" s="372"/>
      <c r="E375" s="365"/>
    </row>
    <row r="376" spans="1:5" ht="43.8" customHeight="1" thickBot="1" x14ac:dyDescent="0.35">
      <c r="A376" s="384" t="s">
        <v>404</v>
      </c>
      <c r="B376" s="582" t="s">
        <v>697</v>
      </c>
      <c r="C376" s="583"/>
      <c r="D376" s="607"/>
      <c r="E376" s="333"/>
    </row>
    <row r="377" spans="1:5" ht="31.2" x14ac:dyDescent="0.3">
      <c r="A377" s="419" t="s">
        <v>0</v>
      </c>
      <c r="B377" s="420" t="s">
        <v>307</v>
      </c>
      <c r="C377" s="413" t="s">
        <v>753</v>
      </c>
      <c r="D377" s="413" t="s">
        <v>752</v>
      </c>
      <c r="E377" s="333"/>
    </row>
    <row r="378" spans="1:5" x14ac:dyDescent="0.3">
      <c r="A378" s="395" t="s">
        <v>405</v>
      </c>
      <c r="B378" s="395" t="s">
        <v>308</v>
      </c>
      <c r="C378" s="406"/>
      <c r="D378" s="290"/>
      <c r="E378" s="333"/>
    </row>
    <row r="379" spans="1:5" x14ac:dyDescent="0.3">
      <c r="A379" s="395"/>
      <c r="B379" s="395" t="s">
        <v>309</v>
      </c>
      <c r="C379" s="407">
        <v>12</v>
      </c>
      <c r="D379" s="290">
        <v>6.1355025743546223</v>
      </c>
      <c r="E379" s="333"/>
    </row>
    <row r="380" spans="1:5" x14ac:dyDescent="0.3">
      <c r="A380" s="395"/>
      <c r="B380" s="395" t="s">
        <v>310</v>
      </c>
      <c r="C380" s="407">
        <v>6</v>
      </c>
      <c r="D380" s="290">
        <v>3.0677512871773112</v>
      </c>
      <c r="E380" s="333"/>
    </row>
    <row r="381" spans="1:5" x14ac:dyDescent="0.3">
      <c r="A381" s="395"/>
      <c r="B381" s="395" t="s">
        <v>311</v>
      </c>
      <c r="C381" s="407">
        <v>9</v>
      </c>
      <c r="D381" s="290">
        <v>4.6016269307659661</v>
      </c>
      <c r="E381" s="333"/>
    </row>
    <row r="382" spans="1:5" x14ac:dyDescent="0.3">
      <c r="A382" s="395"/>
      <c r="B382" s="395" t="s">
        <v>312</v>
      </c>
      <c r="C382" s="407">
        <v>6</v>
      </c>
      <c r="D382" s="290">
        <v>3.0677512871773112</v>
      </c>
      <c r="E382" s="333"/>
    </row>
    <row r="383" spans="1:5" x14ac:dyDescent="0.3">
      <c r="A383" s="395"/>
      <c r="B383" s="395" t="s">
        <v>313</v>
      </c>
      <c r="C383" s="407">
        <v>6</v>
      </c>
      <c r="D383" s="290">
        <v>3.0677512871773112</v>
      </c>
      <c r="E383" s="333"/>
    </row>
    <row r="384" spans="1:5" x14ac:dyDescent="0.3">
      <c r="A384" s="395"/>
      <c r="B384" s="395" t="s">
        <v>314</v>
      </c>
      <c r="C384" s="407">
        <v>30</v>
      </c>
      <c r="D384" s="290">
        <v>15.338756435886555</v>
      </c>
      <c r="E384" s="333"/>
    </row>
    <row r="385" spans="1:5" x14ac:dyDescent="0.3">
      <c r="A385" s="395" t="s">
        <v>406</v>
      </c>
      <c r="B385" s="395" t="s">
        <v>315</v>
      </c>
      <c r="C385" s="395"/>
      <c r="D385" s="290"/>
      <c r="E385" s="333"/>
    </row>
    <row r="386" spans="1:5" x14ac:dyDescent="0.3">
      <c r="A386" s="395"/>
      <c r="B386" s="395" t="s">
        <v>309</v>
      </c>
      <c r="C386" s="407">
        <v>12</v>
      </c>
      <c r="D386" s="290">
        <v>6.1355025743546223</v>
      </c>
      <c r="E386" s="333"/>
    </row>
    <row r="387" spans="1:5" x14ac:dyDescent="0.3">
      <c r="A387" s="395"/>
      <c r="B387" s="395" t="s">
        <v>316</v>
      </c>
      <c r="C387" s="407">
        <v>6</v>
      </c>
      <c r="D387" s="290">
        <v>3.0677512871773112</v>
      </c>
      <c r="E387" s="333"/>
    </row>
    <row r="388" spans="1:5" ht="46.8" x14ac:dyDescent="0.3">
      <c r="A388" s="395" t="s">
        <v>692</v>
      </c>
      <c r="B388" s="208" t="s">
        <v>466</v>
      </c>
      <c r="C388" s="407">
        <v>12</v>
      </c>
      <c r="D388" s="290">
        <v>6.1355025743546223</v>
      </c>
      <c r="E388" s="333"/>
    </row>
    <row r="389" spans="1:5" x14ac:dyDescent="0.3">
      <c r="A389" s="395" t="s">
        <v>693</v>
      </c>
      <c r="B389" s="208" t="s">
        <v>694</v>
      </c>
      <c r="C389" s="407">
        <v>3</v>
      </c>
      <c r="D389" s="290">
        <v>1.5338756435886556</v>
      </c>
      <c r="E389" s="333"/>
    </row>
    <row r="390" spans="1:5" s="416" customFormat="1" x14ac:dyDescent="0.3">
      <c r="A390" s="214"/>
      <c r="B390" s="210"/>
      <c r="C390" s="403"/>
      <c r="D390" s="373"/>
      <c r="E390" s="378"/>
    </row>
    <row r="391" spans="1:5" ht="16.2" thickBot="1" x14ac:dyDescent="0.35">
      <c r="A391" s="402" t="s">
        <v>317</v>
      </c>
      <c r="B391" s="402"/>
      <c r="C391" s="342"/>
      <c r="D391" s="403"/>
      <c r="E391" s="403"/>
    </row>
    <row r="392" spans="1:5" ht="31.2" x14ac:dyDescent="0.3">
      <c r="A392" s="417"/>
      <c r="B392" s="418" t="s">
        <v>104</v>
      </c>
      <c r="C392" s="413" t="s">
        <v>739</v>
      </c>
      <c r="D392" s="413" t="s">
        <v>740</v>
      </c>
      <c r="E392" s="425"/>
    </row>
    <row r="393" spans="1:5" x14ac:dyDescent="0.3">
      <c r="A393" s="396">
        <v>1</v>
      </c>
      <c r="B393" s="387" t="s">
        <v>318</v>
      </c>
      <c r="C393" s="405">
        <v>10</v>
      </c>
      <c r="D393" s="423">
        <v>5.1129188119621851</v>
      </c>
      <c r="E393" s="295"/>
    </row>
    <row r="394" spans="1:5" x14ac:dyDescent="0.3">
      <c r="A394" s="396">
        <v>2</v>
      </c>
      <c r="B394" s="387" t="s">
        <v>319</v>
      </c>
      <c r="C394" s="405">
        <v>30</v>
      </c>
      <c r="D394" s="423">
        <v>15.338756435886555</v>
      </c>
      <c r="E394" s="295"/>
    </row>
    <row r="395" spans="1:5" x14ac:dyDescent="0.3">
      <c r="A395" s="396">
        <v>3</v>
      </c>
      <c r="B395" s="396" t="s">
        <v>468</v>
      </c>
      <c r="C395" s="405">
        <v>30</v>
      </c>
      <c r="D395" s="423">
        <v>15.338756435886555</v>
      </c>
      <c r="E395" s="295"/>
    </row>
    <row r="396" spans="1:5" x14ac:dyDescent="0.3">
      <c r="A396" s="396">
        <v>4</v>
      </c>
      <c r="B396" s="396" t="s">
        <v>469</v>
      </c>
      <c r="C396" s="405">
        <v>150</v>
      </c>
      <c r="D396" s="423">
        <v>76.693782179432773</v>
      </c>
      <c r="E396" s="295"/>
    </row>
    <row r="397" spans="1:5" x14ac:dyDescent="0.3">
      <c r="A397" s="396">
        <v>5</v>
      </c>
      <c r="B397" s="396" t="s">
        <v>470</v>
      </c>
      <c r="C397" s="405">
        <v>250</v>
      </c>
      <c r="D397" s="423">
        <v>127.82297029905462</v>
      </c>
      <c r="E397" s="295"/>
    </row>
    <row r="398" spans="1:5" x14ac:dyDescent="0.3">
      <c r="A398" s="396">
        <v>6</v>
      </c>
      <c r="B398" s="396" t="s">
        <v>471</v>
      </c>
      <c r="C398" s="405">
        <v>60</v>
      </c>
      <c r="D398" s="423">
        <v>30.677512871773111</v>
      </c>
      <c r="E398" s="295"/>
    </row>
    <row r="399" spans="1:5" x14ac:dyDescent="0.3">
      <c r="A399" s="396">
        <v>7</v>
      </c>
      <c r="B399" s="396" t="s">
        <v>472</v>
      </c>
      <c r="C399" s="405">
        <v>250</v>
      </c>
      <c r="D399" s="423">
        <v>127.82297029905462</v>
      </c>
      <c r="E399" s="295"/>
    </row>
    <row r="400" spans="1:5" x14ac:dyDescent="0.3">
      <c r="A400" s="396">
        <v>8</v>
      </c>
      <c r="B400" s="396" t="s">
        <v>473</v>
      </c>
      <c r="C400" s="405">
        <v>50</v>
      </c>
      <c r="D400" s="423">
        <v>25.564594059810926</v>
      </c>
      <c r="E400" s="295"/>
    </row>
    <row r="401" spans="1:5" s="416" customFormat="1" x14ac:dyDescent="0.3">
      <c r="A401" s="365"/>
      <c r="B401" s="365"/>
      <c r="C401" s="400"/>
      <c r="D401" s="366"/>
      <c r="E401" s="295"/>
    </row>
    <row r="402" spans="1:5" x14ac:dyDescent="0.3">
      <c r="A402" s="400" t="s">
        <v>305</v>
      </c>
      <c r="B402" s="400"/>
      <c r="C402" s="342"/>
      <c r="D402" s="400"/>
      <c r="E402" s="400"/>
    </row>
    <row r="403" spans="1:5" ht="45.6" customHeight="1" x14ac:dyDescent="0.3">
      <c r="A403" s="579" t="s">
        <v>696</v>
      </c>
      <c r="B403" s="580"/>
      <c r="C403" s="580"/>
      <c r="D403" s="581"/>
      <c r="E403" s="380"/>
    </row>
    <row r="404" spans="1:5" ht="31.2" x14ac:dyDescent="0.3">
      <c r="A404" s="375"/>
      <c r="B404" s="374" t="s">
        <v>482</v>
      </c>
      <c r="C404" s="427" t="s">
        <v>739</v>
      </c>
      <c r="D404" s="427" t="s">
        <v>740</v>
      </c>
      <c r="E404" s="385"/>
    </row>
    <row r="405" spans="1:5" x14ac:dyDescent="0.3">
      <c r="A405" s="375" t="s">
        <v>231</v>
      </c>
      <c r="B405" s="401" t="s">
        <v>476</v>
      </c>
      <c r="C405" s="401"/>
      <c r="D405" s="401"/>
      <c r="E405" s="214"/>
    </row>
    <row r="406" spans="1:5" x14ac:dyDescent="0.3">
      <c r="A406" s="375" t="s">
        <v>11</v>
      </c>
      <c r="B406" s="395" t="s">
        <v>475</v>
      </c>
      <c r="C406" s="395"/>
      <c r="D406" s="367"/>
      <c r="E406" s="385"/>
    </row>
    <row r="407" spans="1:5" ht="31.2" x14ac:dyDescent="0.3">
      <c r="A407" s="375"/>
      <c r="B407" s="208" t="s">
        <v>477</v>
      </c>
      <c r="C407" s="650">
        <v>0.09</v>
      </c>
      <c r="D407" s="367">
        <v>4.601626930765966E-2</v>
      </c>
      <c r="E407" s="385"/>
    </row>
    <row r="408" spans="1:5" x14ac:dyDescent="0.3">
      <c r="A408" s="375"/>
      <c r="B408" s="395" t="s">
        <v>478</v>
      </c>
      <c r="C408" s="650">
        <v>7.0000000000000007E-2</v>
      </c>
      <c r="D408" s="367">
        <v>3.5790431683735295E-2</v>
      </c>
      <c r="E408" s="385"/>
    </row>
    <row r="409" spans="1:5" x14ac:dyDescent="0.3">
      <c r="A409" s="375"/>
      <c r="B409" s="395" t="s">
        <v>479</v>
      </c>
      <c r="C409" s="650">
        <v>0.02</v>
      </c>
      <c r="D409" s="367">
        <v>1.022583762392437E-2</v>
      </c>
      <c r="E409" s="385"/>
    </row>
    <row r="410" spans="1:5" x14ac:dyDescent="0.3">
      <c r="A410" s="375"/>
      <c r="B410" s="395" t="s">
        <v>480</v>
      </c>
      <c r="C410" s="650">
        <v>0.01</v>
      </c>
      <c r="D410" s="367">
        <v>5.1129188119621851E-3</v>
      </c>
      <c r="E410" s="385"/>
    </row>
    <row r="411" spans="1:5" x14ac:dyDescent="0.3">
      <c r="A411" s="375"/>
      <c r="B411" s="395" t="s">
        <v>481</v>
      </c>
      <c r="C411" s="650">
        <v>0.03</v>
      </c>
      <c r="D411" s="367">
        <v>1.5338756435886555E-2</v>
      </c>
      <c r="E411" s="385"/>
    </row>
    <row r="412" spans="1:5" x14ac:dyDescent="0.3">
      <c r="A412" s="375" t="s">
        <v>298</v>
      </c>
      <c r="B412" s="395" t="s">
        <v>483</v>
      </c>
      <c r="C412" s="674"/>
      <c r="D412" s="367"/>
      <c r="E412" s="385"/>
    </row>
    <row r="413" spans="1:5" x14ac:dyDescent="0.3">
      <c r="A413" s="375"/>
      <c r="B413" s="395" t="s">
        <v>484</v>
      </c>
      <c r="C413" s="650">
        <v>0.08</v>
      </c>
      <c r="D413" s="367">
        <v>4.0903350495697481E-2</v>
      </c>
      <c r="E413" s="385"/>
    </row>
    <row r="414" spans="1:5" x14ac:dyDescent="0.3">
      <c r="A414" s="375"/>
      <c r="B414" s="395" t="s">
        <v>486</v>
      </c>
      <c r="C414" s="650">
        <v>0.04</v>
      </c>
      <c r="D414" s="367">
        <v>2.0451675247848741E-2</v>
      </c>
      <c r="E414" s="385"/>
    </row>
    <row r="415" spans="1:5" x14ac:dyDescent="0.3">
      <c r="A415" s="375"/>
      <c r="B415" s="395" t="s">
        <v>485</v>
      </c>
      <c r="C415" s="650">
        <v>0.03</v>
      </c>
      <c r="D415" s="367">
        <v>1.5338756435886555E-2</v>
      </c>
      <c r="E415" s="385"/>
    </row>
    <row r="416" spans="1:5" x14ac:dyDescent="0.3">
      <c r="A416" s="375"/>
      <c r="B416" s="395" t="s">
        <v>487</v>
      </c>
      <c r="C416" s="650">
        <v>0.02</v>
      </c>
      <c r="D416" s="367">
        <v>1.022583762392437E-2</v>
      </c>
      <c r="E416" s="385"/>
    </row>
    <row r="417" spans="1:5" x14ac:dyDescent="0.3">
      <c r="A417" s="375"/>
      <c r="B417" s="395" t="s">
        <v>488</v>
      </c>
      <c r="C417" s="650">
        <v>0.01</v>
      </c>
      <c r="D417" s="367">
        <v>5.1129188119621851E-3</v>
      </c>
      <c r="E417" s="385"/>
    </row>
    <row r="418" spans="1:5" x14ac:dyDescent="0.3">
      <c r="A418" s="375"/>
      <c r="B418" s="395" t="s">
        <v>489</v>
      </c>
      <c r="C418" s="650">
        <v>0.03</v>
      </c>
      <c r="D418" s="367">
        <v>1.5338756435886555E-2</v>
      </c>
      <c r="E418" s="385"/>
    </row>
    <row r="419" spans="1:5" x14ac:dyDescent="0.3">
      <c r="A419" s="375" t="s">
        <v>322</v>
      </c>
      <c r="B419" s="395" t="s">
        <v>306</v>
      </c>
      <c r="C419" s="674"/>
      <c r="D419" s="367"/>
      <c r="E419" s="378"/>
    </row>
    <row r="420" spans="1:5" x14ac:dyDescent="0.3">
      <c r="A420" s="375"/>
      <c r="B420" s="395" t="s">
        <v>495</v>
      </c>
      <c r="C420" s="650">
        <v>0.1</v>
      </c>
      <c r="D420" s="367">
        <v>5.1129188119621853E-2</v>
      </c>
      <c r="E420" s="378"/>
    </row>
    <row r="421" spans="1:5" x14ac:dyDescent="0.3">
      <c r="A421" s="375"/>
      <c r="B421" s="395" t="s">
        <v>494</v>
      </c>
      <c r="C421" s="650">
        <v>0.08</v>
      </c>
      <c r="D421" s="367">
        <v>4.0903350495697481E-2</v>
      </c>
      <c r="E421" s="378"/>
    </row>
    <row r="422" spans="1:5" ht="31.2" x14ac:dyDescent="0.3">
      <c r="A422" s="375"/>
      <c r="B422" s="208" t="s">
        <v>491</v>
      </c>
      <c r="C422" s="650">
        <v>0.05</v>
      </c>
      <c r="D422" s="367">
        <v>2.5564594059810927E-2</v>
      </c>
      <c r="E422" s="378"/>
    </row>
    <row r="423" spans="1:5" ht="31.2" x14ac:dyDescent="0.3">
      <c r="A423" s="375"/>
      <c r="B423" s="208" t="s">
        <v>493</v>
      </c>
      <c r="C423" s="650">
        <v>0.04</v>
      </c>
      <c r="D423" s="367">
        <v>2.0451675247848741E-2</v>
      </c>
      <c r="E423" s="378"/>
    </row>
    <row r="424" spans="1:5" ht="31.2" x14ac:dyDescent="0.3">
      <c r="A424" s="375"/>
      <c r="B424" s="208" t="s">
        <v>490</v>
      </c>
      <c r="C424" s="650">
        <v>0.03</v>
      </c>
      <c r="D424" s="367">
        <v>1.5338756435886555E-2</v>
      </c>
      <c r="E424" s="378"/>
    </row>
    <row r="425" spans="1:5" ht="31.2" x14ac:dyDescent="0.3">
      <c r="A425" s="375"/>
      <c r="B425" s="208" t="s">
        <v>492</v>
      </c>
      <c r="C425" s="650">
        <v>0.03</v>
      </c>
      <c r="D425" s="367">
        <v>1.5338756435886555E-2</v>
      </c>
      <c r="E425" s="378"/>
    </row>
    <row r="426" spans="1:5" ht="46.8" x14ac:dyDescent="0.3">
      <c r="A426" s="376"/>
      <c r="B426" s="208" t="s">
        <v>496</v>
      </c>
      <c r="C426" s="650">
        <v>0.02</v>
      </c>
      <c r="D426" s="367">
        <v>1.022583762392437E-2</v>
      </c>
      <c r="E426" s="210"/>
    </row>
    <row r="427" spans="1:5" ht="46.8" x14ac:dyDescent="0.3">
      <c r="A427" s="376"/>
      <c r="B427" s="208" t="s">
        <v>497</v>
      </c>
      <c r="C427" s="650">
        <v>0.01</v>
      </c>
      <c r="D427" s="367">
        <v>5.1129188119621851E-3</v>
      </c>
      <c r="E427" s="210"/>
    </row>
    <row r="428" spans="1:5" x14ac:dyDescent="0.3">
      <c r="A428" s="377"/>
      <c r="B428" s="395" t="s">
        <v>489</v>
      </c>
      <c r="C428" s="650">
        <v>0.03</v>
      </c>
      <c r="D428" s="367">
        <v>1.5338756435886555E-2</v>
      </c>
      <c r="E428" s="378"/>
    </row>
    <row r="429" spans="1:5" x14ac:dyDescent="0.3">
      <c r="A429" s="375" t="s">
        <v>323</v>
      </c>
      <c r="B429" s="395" t="s">
        <v>498</v>
      </c>
      <c r="C429" s="674"/>
      <c r="D429" s="367"/>
      <c r="E429" s="385"/>
    </row>
    <row r="430" spans="1:5" x14ac:dyDescent="0.3">
      <c r="A430" s="375"/>
      <c r="B430" s="395" t="s">
        <v>504</v>
      </c>
      <c r="C430" s="650">
        <v>0.1</v>
      </c>
      <c r="D430" s="367">
        <v>5.1129188119621853E-2</v>
      </c>
      <c r="E430" s="385"/>
    </row>
    <row r="431" spans="1:5" x14ac:dyDescent="0.3">
      <c r="A431" s="375"/>
      <c r="B431" s="395" t="s">
        <v>503</v>
      </c>
      <c r="C431" s="650">
        <v>0.05</v>
      </c>
      <c r="D431" s="367">
        <v>2.5564594059810927E-2</v>
      </c>
      <c r="E431" s="385"/>
    </row>
    <row r="432" spans="1:5" x14ac:dyDescent="0.3">
      <c r="A432" s="375"/>
      <c r="B432" s="395" t="s">
        <v>502</v>
      </c>
      <c r="C432" s="650">
        <v>0.03</v>
      </c>
      <c r="D432" s="367">
        <v>1.5338756435886555E-2</v>
      </c>
      <c r="E432" s="385"/>
    </row>
    <row r="433" spans="1:5" x14ac:dyDescent="0.3">
      <c r="A433" s="375"/>
      <c r="B433" s="395" t="s">
        <v>501</v>
      </c>
      <c r="C433" s="650">
        <v>0.02</v>
      </c>
      <c r="D433" s="367">
        <v>1.022583762392437E-2</v>
      </c>
      <c r="E433" s="385"/>
    </row>
    <row r="434" spans="1:5" x14ac:dyDescent="0.3">
      <c r="A434" s="375"/>
      <c r="B434" s="395" t="s">
        <v>500</v>
      </c>
      <c r="C434" s="650">
        <v>0.01</v>
      </c>
      <c r="D434" s="367">
        <v>5.1129188119621851E-3</v>
      </c>
      <c r="E434" s="385"/>
    </row>
    <row r="435" spans="1:5" x14ac:dyDescent="0.3">
      <c r="A435" s="375"/>
      <c r="B435" s="395" t="s">
        <v>499</v>
      </c>
      <c r="C435" s="650">
        <v>0.03</v>
      </c>
      <c r="D435" s="367">
        <v>1.5338756435886555E-2</v>
      </c>
      <c r="E435" s="385"/>
    </row>
    <row r="436" spans="1:5" x14ac:dyDescent="0.3">
      <c r="A436" s="375" t="s">
        <v>324</v>
      </c>
      <c r="B436" s="395" t="s">
        <v>505</v>
      </c>
      <c r="C436" s="674"/>
      <c r="D436" s="367"/>
      <c r="E436" s="385"/>
    </row>
    <row r="437" spans="1:5" x14ac:dyDescent="0.3">
      <c r="A437" s="375"/>
      <c r="B437" s="395" t="s">
        <v>510</v>
      </c>
      <c r="C437" s="650">
        <v>0.15</v>
      </c>
      <c r="D437" s="367">
        <v>7.6693782179432776E-2</v>
      </c>
      <c r="E437" s="385"/>
    </row>
    <row r="438" spans="1:5" x14ac:dyDescent="0.3">
      <c r="A438" s="375"/>
      <c r="B438" s="395" t="s">
        <v>509</v>
      </c>
      <c r="C438" s="650">
        <v>0.1</v>
      </c>
      <c r="D438" s="367">
        <v>5.1129188119621853E-2</v>
      </c>
      <c r="E438" s="385"/>
    </row>
    <row r="439" spans="1:5" x14ac:dyDescent="0.3">
      <c r="A439" s="375"/>
      <c r="B439" s="395" t="s">
        <v>508</v>
      </c>
      <c r="C439" s="650">
        <v>0.04</v>
      </c>
      <c r="D439" s="367">
        <v>2.0451675247848741E-2</v>
      </c>
      <c r="E439" s="385"/>
    </row>
    <row r="440" spans="1:5" x14ac:dyDescent="0.3">
      <c r="A440" s="375"/>
      <c r="B440" s="395" t="s">
        <v>507</v>
      </c>
      <c r="C440" s="650">
        <v>0.02</v>
      </c>
      <c r="D440" s="367">
        <v>1.022583762392437E-2</v>
      </c>
      <c r="E440" s="385"/>
    </row>
    <row r="441" spans="1:5" x14ac:dyDescent="0.3">
      <c r="A441" s="375"/>
      <c r="B441" s="395" t="s">
        <v>506</v>
      </c>
      <c r="C441" s="650">
        <v>0.01</v>
      </c>
      <c r="D441" s="367">
        <v>5.1129188119621851E-3</v>
      </c>
      <c r="E441" s="385"/>
    </row>
    <row r="442" spans="1:5" x14ac:dyDescent="0.3">
      <c r="A442" s="375"/>
      <c r="B442" s="395" t="s">
        <v>489</v>
      </c>
      <c r="C442" s="650">
        <v>0.03</v>
      </c>
      <c r="D442" s="367">
        <v>1.5338756435886555E-2</v>
      </c>
      <c r="E442" s="385"/>
    </row>
    <row r="443" spans="1:5" x14ac:dyDescent="0.3">
      <c r="A443" s="375" t="s">
        <v>325</v>
      </c>
      <c r="B443" s="395" t="s">
        <v>511</v>
      </c>
      <c r="C443" s="674"/>
      <c r="D443" s="367"/>
      <c r="E443" s="385"/>
    </row>
    <row r="444" spans="1:5" x14ac:dyDescent="0.3">
      <c r="A444" s="375"/>
      <c r="B444" s="395" t="s">
        <v>512</v>
      </c>
      <c r="C444" s="650">
        <v>0.15</v>
      </c>
      <c r="D444" s="367">
        <v>7.6693782179432776E-2</v>
      </c>
      <c r="E444" s="385"/>
    </row>
    <row r="445" spans="1:5" x14ac:dyDescent="0.3">
      <c r="A445" s="375"/>
      <c r="B445" s="395" t="s">
        <v>489</v>
      </c>
      <c r="C445" s="650">
        <v>0.08</v>
      </c>
      <c r="D445" s="367">
        <v>4.0903350495697481E-2</v>
      </c>
      <c r="E445" s="385"/>
    </row>
    <row r="446" spans="1:5" x14ac:dyDescent="0.3">
      <c r="A446" s="375" t="s">
        <v>326</v>
      </c>
      <c r="B446" s="395" t="s">
        <v>513</v>
      </c>
      <c r="C446" s="674"/>
      <c r="D446" s="367"/>
      <c r="E446" s="385"/>
    </row>
    <row r="447" spans="1:5" x14ac:dyDescent="0.3">
      <c r="A447" s="375"/>
      <c r="B447" s="395" t="s">
        <v>514</v>
      </c>
      <c r="C447" s="650">
        <v>0.15</v>
      </c>
      <c r="D447" s="367">
        <v>7.6693782179432776E-2</v>
      </c>
      <c r="E447" s="385"/>
    </row>
    <row r="448" spans="1:5" x14ac:dyDescent="0.3">
      <c r="A448" s="375"/>
      <c r="B448" s="395" t="s">
        <v>515</v>
      </c>
      <c r="C448" s="650">
        <v>0.1</v>
      </c>
      <c r="D448" s="367">
        <v>5.1129188119621853E-2</v>
      </c>
      <c r="E448" s="385"/>
    </row>
    <row r="449" spans="1:5" x14ac:dyDescent="0.3">
      <c r="A449" s="375"/>
      <c r="B449" s="395" t="s">
        <v>489</v>
      </c>
      <c r="C449" s="650">
        <v>0.08</v>
      </c>
      <c r="D449" s="367">
        <v>4.0903350495697481E-2</v>
      </c>
      <c r="E449" s="385"/>
    </row>
    <row r="450" spans="1:5" x14ac:dyDescent="0.3">
      <c r="A450" s="375" t="s">
        <v>327</v>
      </c>
      <c r="B450" s="395" t="s">
        <v>516</v>
      </c>
      <c r="C450" s="674"/>
      <c r="D450" s="367"/>
      <c r="E450" s="385"/>
    </row>
    <row r="451" spans="1:5" x14ac:dyDescent="0.3">
      <c r="A451" s="375"/>
      <c r="B451" s="395" t="s">
        <v>517</v>
      </c>
      <c r="C451" s="650">
        <v>0.2</v>
      </c>
      <c r="D451" s="367">
        <v>0.10225837623924371</v>
      </c>
      <c r="E451" s="385"/>
    </row>
    <row r="452" spans="1:5" x14ac:dyDescent="0.3">
      <c r="A452" s="375"/>
      <c r="B452" s="395" t="s">
        <v>518</v>
      </c>
      <c r="C452" s="650">
        <v>0.1</v>
      </c>
      <c r="D452" s="367">
        <v>5.1129188119621853E-2</v>
      </c>
      <c r="E452" s="385"/>
    </row>
    <row r="453" spans="1:5" x14ac:dyDescent="0.3">
      <c r="A453" s="375"/>
      <c r="B453" s="395" t="s">
        <v>519</v>
      </c>
      <c r="C453" s="650">
        <v>0.05</v>
      </c>
      <c r="D453" s="367">
        <v>2.5564594059810927E-2</v>
      </c>
      <c r="E453" s="385"/>
    </row>
    <row r="454" spans="1:5" x14ac:dyDescent="0.3">
      <c r="A454" s="375"/>
      <c r="B454" s="395" t="s">
        <v>520</v>
      </c>
      <c r="C454" s="650">
        <v>0.03</v>
      </c>
      <c r="D454" s="367">
        <v>1.5338756435886555E-2</v>
      </c>
      <c r="E454" s="385"/>
    </row>
    <row r="455" spans="1:5" x14ac:dyDescent="0.3">
      <c r="A455" s="375"/>
      <c r="B455" s="395" t="s">
        <v>521</v>
      </c>
      <c r="C455" s="650">
        <v>0.02</v>
      </c>
      <c r="D455" s="367">
        <v>1.022583762392437E-2</v>
      </c>
      <c r="E455" s="385"/>
    </row>
    <row r="456" spans="1:5" x14ac:dyDescent="0.3">
      <c r="A456" s="375"/>
      <c r="B456" s="395" t="s">
        <v>489</v>
      </c>
      <c r="C456" s="650">
        <v>0.03</v>
      </c>
      <c r="D456" s="367">
        <v>1.5338756435886555E-2</v>
      </c>
      <c r="E456" s="385"/>
    </row>
    <row r="457" spans="1:5" x14ac:dyDescent="0.3">
      <c r="A457" s="375" t="s">
        <v>525</v>
      </c>
      <c r="B457" s="395" t="s">
        <v>522</v>
      </c>
      <c r="C457" s="674"/>
      <c r="D457" s="367"/>
      <c r="E457" s="385"/>
    </row>
    <row r="458" spans="1:5" x14ac:dyDescent="0.3">
      <c r="A458" s="375"/>
      <c r="B458" s="395" t="s">
        <v>523</v>
      </c>
      <c r="C458" s="650">
        <v>0.1</v>
      </c>
      <c r="D458" s="367">
        <v>5.1129188119621853E-2</v>
      </c>
      <c r="E458" s="385"/>
    </row>
    <row r="459" spans="1:5" x14ac:dyDescent="0.3">
      <c r="A459" s="375" t="s">
        <v>524</v>
      </c>
      <c r="B459" s="359" t="s">
        <v>526</v>
      </c>
      <c r="C459" s="650">
        <v>0.3</v>
      </c>
      <c r="D459" s="379">
        <v>0.15338756435886555</v>
      </c>
      <c r="E459" s="385"/>
    </row>
    <row r="460" spans="1:5" ht="49.8" customHeight="1" x14ac:dyDescent="0.3">
      <c r="A460" s="375" t="s">
        <v>233</v>
      </c>
      <c r="B460" s="604" t="s">
        <v>695</v>
      </c>
      <c r="C460" s="605"/>
      <c r="D460" s="606"/>
      <c r="E460" s="210"/>
    </row>
    <row r="461" spans="1:5" x14ac:dyDescent="0.3">
      <c r="A461" s="375" t="s">
        <v>382</v>
      </c>
      <c r="B461" s="395" t="s">
        <v>527</v>
      </c>
      <c r="C461" s="650"/>
      <c r="D461" s="367"/>
      <c r="E461" s="378"/>
    </row>
    <row r="462" spans="1:5" x14ac:dyDescent="0.3">
      <c r="A462" s="375"/>
      <c r="B462" s="395" t="s">
        <v>528</v>
      </c>
      <c r="C462" s="650" t="s">
        <v>730</v>
      </c>
      <c r="D462" s="650" t="s">
        <v>663</v>
      </c>
      <c r="E462" s="378"/>
    </row>
    <row r="463" spans="1:5" x14ac:dyDescent="0.3">
      <c r="A463" s="375"/>
      <c r="B463" s="395" t="s">
        <v>529</v>
      </c>
      <c r="C463" s="650" t="s">
        <v>731</v>
      </c>
      <c r="D463" s="650" t="s">
        <v>664</v>
      </c>
      <c r="E463" s="378"/>
    </row>
    <row r="464" spans="1:5" x14ac:dyDescent="0.3">
      <c r="A464" s="375"/>
      <c r="B464" s="395" t="s">
        <v>530</v>
      </c>
      <c r="C464" s="650" t="s">
        <v>754</v>
      </c>
      <c r="D464" s="650" t="s">
        <v>665</v>
      </c>
      <c r="E464" s="378"/>
    </row>
    <row r="465" spans="1:5" x14ac:dyDescent="0.3">
      <c r="A465" s="375" t="s">
        <v>383</v>
      </c>
      <c r="B465" s="398" t="s">
        <v>531</v>
      </c>
      <c r="C465" s="398"/>
      <c r="D465" s="398"/>
      <c r="E465" s="210"/>
    </row>
    <row r="466" spans="1:5" x14ac:dyDescent="0.3">
      <c r="A466" s="375"/>
      <c r="B466" s="395" t="s">
        <v>534</v>
      </c>
      <c r="C466" s="650" t="s">
        <v>732</v>
      </c>
      <c r="D466" s="650" t="s">
        <v>669</v>
      </c>
      <c r="E466" s="385"/>
    </row>
    <row r="467" spans="1:5" x14ac:dyDescent="0.3">
      <c r="A467" s="375"/>
      <c r="B467" s="395" t="s">
        <v>535</v>
      </c>
      <c r="C467" s="650" t="s">
        <v>733</v>
      </c>
      <c r="D467" s="650" t="s">
        <v>666</v>
      </c>
      <c r="E467" s="385"/>
    </row>
    <row r="468" spans="1:5" x14ac:dyDescent="0.3">
      <c r="A468" s="375"/>
      <c r="B468" s="395" t="s">
        <v>536</v>
      </c>
      <c r="C468" s="650" t="s">
        <v>734</v>
      </c>
      <c r="D468" s="650" t="s">
        <v>667</v>
      </c>
      <c r="E468" s="385"/>
    </row>
    <row r="469" spans="1:5" x14ac:dyDescent="0.3">
      <c r="A469" s="375"/>
      <c r="B469" s="395" t="s">
        <v>533</v>
      </c>
      <c r="C469" s="650" t="s">
        <v>735</v>
      </c>
      <c r="D469" s="650" t="s">
        <v>668</v>
      </c>
      <c r="E469" s="385"/>
    </row>
    <row r="470" spans="1:5" ht="31.2" x14ac:dyDescent="0.3">
      <c r="A470" s="375" t="s">
        <v>537</v>
      </c>
      <c r="B470" s="208" t="s">
        <v>538</v>
      </c>
      <c r="C470" s="650" t="s">
        <v>736</v>
      </c>
      <c r="D470" s="650" t="s">
        <v>671</v>
      </c>
      <c r="E470" s="385"/>
    </row>
    <row r="471" spans="1:5" x14ac:dyDescent="0.3">
      <c r="A471" s="375" t="s">
        <v>539</v>
      </c>
      <c r="B471" s="395" t="s">
        <v>545</v>
      </c>
      <c r="C471" s="650" t="s">
        <v>737</v>
      </c>
      <c r="D471" s="650" t="s">
        <v>672</v>
      </c>
      <c r="E471" s="385"/>
    </row>
    <row r="472" spans="1:5" x14ac:dyDescent="0.3">
      <c r="A472" s="376" t="s">
        <v>540</v>
      </c>
      <c r="B472" s="395" t="s">
        <v>544</v>
      </c>
      <c r="C472" s="674" t="s">
        <v>732</v>
      </c>
      <c r="D472" s="674" t="s">
        <v>669</v>
      </c>
      <c r="E472" s="378"/>
    </row>
    <row r="473" spans="1:5" x14ac:dyDescent="0.3">
      <c r="A473" s="376" t="s">
        <v>541</v>
      </c>
      <c r="B473" s="395" t="s">
        <v>528</v>
      </c>
      <c r="C473" s="674" t="s">
        <v>738</v>
      </c>
      <c r="D473" s="674" t="s">
        <v>670</v>
      </c>
      <c r="E473" s="378"/>
    </row>
    <row r="474" spans="1:5" x14ac:dyDescent="0.3">
      <c r="A474" s="376" t="s">
        <v>542</v>
      </c>
      <c r="B474" s="395" t="s">
        <v>546</v>
      </c>
      <c r="C474" s="674" t="s">
        <v>733</v>
      </c>
      <c r="D474" s="674" t="s">
        <v>666</v>
      </c>
      <c r="E474" s="378"/>
    </row>
    <row r="475" spans="1:5" x14ac:dyDescent="0.3">
      <c r="A475" s="377" t="s">
        <v>543</v>
      </c>
      <c r="B475" s="395" t="s">
        <v>533</v>
      </c>
      <c r="C475" s="674" t="s">
        <v>736</v>
      </c>
      <c r="D475" s="674" t="s">
        <v>671</v>
      </c>
      <c r="E475" s="378"/>
    </row>
  </sheetData>
  <mergeCells count="73">
    <mergeCell ref="B359:E359"/>
    <mergeCell ref="A60:E60"/>
    <mergeCell ref="A59:E59"/>
    <mergeCell ref="B368:E368"/>
    <mergeCell ref="B365:E365"/>
    <mergeCell ref="C339:C340"/>
    <mergeCell ref="C190:C191"/>
    <mergeCell ref="B130:D130"/>
    <mergeCell ref="A129:XFD129"/>
    <mergeCell ref="C110:C115"/>
    <mergeCell ref="C105:C109"/>
    <mergeCell ref="A102:E102"/>
    <mergeCell ref="B243:E243"/>
    <mergeCell ref="A1:E1"/>
    <mergeCell ref="A33:A38"/>
    <mergeCell ref="E33:E38"/>
    <mergeCell ref="B33:D33"/>
    <mergeCell ref="A16:E16"/>
    <mergeCell ref="B18:E18"/>
    <mergeCell ref="A30:A32"/>
    <mergeCell ref="E29:E32"/>
    <mergeCell ref="A5:B5"/>
    <mergeCell ref="A11:B11"/>
    <mergeCell ref="B185:B186"/>
    <mergeCell ref="A134:E134"/>
    <mergeCell ref="A103:A104"/>
    <mergeCell ref="B103:B104"/>
    <mergeCell ref="A105:A109"/>
    <mergeCell ref="D105:D109"/>
    <mergeCell ref="E105:E109"/>
    <mergeCell ref="A110:A115"/>
    <mergeCell ref="D110:D115"/>
    <mergeCell ref="E110:E115"/>
    <mergeCell ref="B238:E238"/>
    <mergeCell ref="A190:A191"/>
    <mergeCell ref="B190:B191"/>
    <mergeCell ref="D190:D191"/>
    <mergeCell ref="E194:E196"/>
    <mergeCell ref="A197:A200"/>
    <mergeCell ref="E197:E200"/>
    <mergeCell ref="E220:E222"/>
    <mergeCell ref="B233:E233"/>
    <mergeCell ref="A330:E330"/>
    <mergeCell ref="A284:A289"/>
    <mergeCell ref="B284:E284"/>
    <mergeCell ref="A260:E260"/>
    <mergeCell ref="A271:E271"/>
    <mergeCell ref="B292:E292"/>
    <mergeCell ref="A298:A299"/>
    <mergeCell ref="B313:E313"/>
    <mergeCell ref="B321:E321"/>
    <mergeCell ref="E332:E337"/>
    <mergeCell ref="A339:A340"/>
    <mergeCell ref="B339:B340"/>
    <mergeCell ref="E338:E340"/>
    <mergeCell ref="D339:D340"/>
    <mergeCell ref="B460:D460"/>
    <mergeCell ref="E341:E344"/>
    <mergeCell ref="E345:E346"/>
    <mergeCell ref="E350:E358"/>
    <mergeCell ref="E360:E364"/>
    <mergeCell ref="B362:D362"/>
    <mergeCell ref="B376:D376"/>
    <mergeCell ref="A403:D403"/>
    <mergeCell ref="A123:B123"/>
    <mergeCell ref="A131:B131"/>
    <mergeCell ref="A135:E135"/>
    <mergeCell ref="A169:A174"/>
    <mergeCell ref="E169:E174"/>
    <mergeCell ref="A177:E177"/>
    <mergeCell ref="A179:A181"/>
    <mergeCell ref="A182:A184"/>
    <mergeCell ref="A185:A18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2025-07-09T06:52:15Z</cp:lastPrinted>
  <dcterms:created xsi:type="dcterms:W3CDTF">2024-11-08T12:26:38Z</dcterms:created>
  <dcterms:modified xsi:type="dcterms:W3CDTF">2025-08-29T08:47:37Z</dcterms:modified>
</cp:coreProperties>
</file>